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370" yWindow="330" windowWidth="15090" windowHeight="7740" activeTab="8"/>
  </bookViews>
  <sheets>
    <sheet name="Power  Control Strip Port List" sheetId="1" r:id="rId1"/>
    <sheet name="Cable Configuration" sheetId="2" r:id="rId2"/>
    <sheet name="P&amp;ID" sheetId="3" r:id="rId3"/>
    <sheet name="Sheet1" sheetId="4" r:id="rId4"/>
    <sheet name="Sheet2" sheetId="5" r:id="rId5"/>
    <sheet name="P&amp;IDcopy" sheetId="6" r:id="rId6"/>
    <sheet name="P&amp;IDcopy (2)" sheetId="7" r:id="rId7"/>
    <sheet name="Legend" sheetId="8" r:id="rId8"/>
    <sheet name="Sheet6" sheetId="9" r:id="rId9"/>
  </sheets>
  <definedNames>
    <definedName name="_xlnm.Print_Area" localSheetId="6">'P&amp;IDcopy (2)'!$C$5:$CX$113</definedName>
    <definedName name="_xlnm.Print_Area" localSheetId="0">'Power  Control Strip Port List'!$A$2:$O$95</definedName>
    <definedName name="_xlnm.Print_Area" localSheetId="8">Sheet6!$A$1:$V$77</definedName>
  </definedNames>
  <calcPr calcId="125725"/>
</workbook>
</file>

<file path=xl/calcChain.xml><?xml version="1.0" encoding="utf-8"?>
<calcChain xmlns="http://schemas.openxmlformats.org/spreadsheetml/2006/main">
  <c r="E72" i="9"/>
  <c r="H72" s="1"/>
  <c r="Q20"/>
  <c r="U20" s="1"/>
  <c r="N20"/>
  <c r="H20"/>
  <c r="E20"/>
  <c r="Q21"/>
  <c r="U21" s="1"/>
  <c r="N21"/>
  <c r="E21"/>
  <c r="H21" s="1"/>
  <c r="E75"/>
  <c r="H75" s="1"/>
  <c r="Q42"/>
  <c r="U42" s="1"/>
  <c r="N42"/>
  <c r="F42"/>
  <c r="E42"/>
  <c r="F40"/>
  <c r="E40"/>
  <c r="Q38"/>
  <c r="U38" s="1"/>
  <c r="N38"/>
  <c r="E38"/>
  <c r="H38" s="1"/>
  <c r="Q19"/>
  <c r="U19" s="1"/>
  <c r="N19"/>
  <c r="E19"/>
  <c r="H19" s="1"/>
  <c r="E39"/>
  <c r="F43"/>
  <c r="E43"/>
  <c r="N41"/>
  <c r="F41"/>
  <c r="E41"/>
  <c r="Q58"/>
  <c r="U58" s="1"/>
  <c r="N58"/>
  <c r="E58"/>
  <c r="H58" s="1"/>
  <c r="E70"/>
  <c r="H70" s="1"/>
  <c r="E71"/>
  <c r="H71" s="1"/>
  <c r="E73"/>
  <c r="H73" s="1"/>
  <c r="Q73" s="1"/>
  <c r="U73" s="1"/>
  <c r="F44"/>
  <c r="E44"/>
  <c r="F68"/>
  <c r="E68"/>
  <c r="E63"/>
  <c r="H63" s="1"/>
  <c r="N63" s="1"/>
  <c r="E62"/>
  <c r="H62" s="1"/>
  <c r="E61"/>
  <c r="H61" s="1"/>
  <c r="E24"/>
  <c r="H24" s="1"/>
  <c r="E25"/>
  <c r="H25" s="1"/>
  <c r="E28"/>
  <c r="H28" s="1"/>
  <c r="E14"/>
  <c r="H14" s="1"/>
  <c r="N14" s="1"/>
  <c r="E27"/>
  <c r="H27" s="1"/>
  <c r="E47"/>
  <c r="H47" s="1"/>
  <c r="N47" s="1"/>
  <c r="F69"/>
  <c r="E66"/>
  <c r="H66" s="1"/>
  <c r="N66" s="1"/>
  <c r="E52"/>
  <c r="H52" s="1"/>
  <c r="T77"/>
  <c r="Q76"/>
  <c r="U76" s="1"/>
  <c r="Q59"/>
  <c r="U59" s="1"/>
  <c r="Q57"/>
  <c r="U57" s="1"/>
  <c r="Q56"/>
  <c r="U56" s="1"/>
  <c r="Q50"/>
  <c r="U50" s="1"/>
  <c r="Q37"/>
  <c r="U37" s="1"/>
  <c r="Q36"/>
  <c r="U36" s="1"/>
  <c r="Q35"/>
  <c r="U35" s="1"/>
  <c r="Q22"/>
  <c r="U22" s="1"/>
  <c r="Q18"/>
  <c r="U18" s="1"/>
  <c r="Q7"/>
  <c r="U7" s="1"/>
  <c r="N76"/>
  <c r="N59"/>
  <c r="N57"/>
  <c r="N56"/>
  <c r="N50"/>
  <c r="N37"/>
  <c r="N36"/>
  <c r="N35"/>
  <c r="N22"/>
  <c r="N18"/>
  <c r="N7"/>
  <c r="D6"/>
  <c r="E26"/>
  <c r="H26" s="1"/>
  <c r="D56"/>
  <c r="E37"/>
  <c r="H37" s="1"/>
  <c r="E36"/>
  <c r="H36" s="1"/>
  <c r="E35"/>
  <c r="H35" s="1"/>
  <c r="E34"/>
  <c r="H34" s="1"/>
  <c r="N34" s="1"/>
  <c r="E33"/>
  <c r="H33" s="1"/>
  <c r="Q33" s="1"/>
  <c r="U33" s="1"/>
  <c r="E45"/>
  <c r="H45" s="1"/>
  <c r="Y32"/>
  <c r="AA32" s="1"/>
  <c r="E32"/>
  <c r="H32" s="1"/>
  <c r="Q32" s="1"/>
  <c r="U32" s="1"/>
  <c r="E31"/>
  <c r="H31" s="1"/>
  <c r="Q31" s="1"/>
  <c r="U31" s="1"/>
  <c r="E65"/>
  <c r="H65" s="1"/>
  <c r="Q65" s="1"/>
  <c r="U65" s="1"/>
  <c r="E55"/>
  <c r="H55" s="1"/>
  <c r="Q55" s="1"/>
  <c r="U55" s="1"/>
  <c r="K78" i="7"/>
  <c r="K80"/>
  <c r="AV84"/>
  <c r="CF34"/>
  <c r="BW59"/>
  <c r="BW57"/>
  <c r="BW54"/>
  <c r="BW52"/>
  <c r="BW50"/>
  <c r="BO32"/>
  <c r="BO36"/>
  <c r="BO40"/>
  <c r="CO36"/>
  <c r="CQ36"/>
  <c r="CS36"/>
  <c r="CS40"/>
  <c r="CQ40"/>
  <c r="CO40"/>
  <c r="CL40"/>
  <c r="CE78"/>
  <c r="CG69"/>
  <c r="CK72"/>
  <c r="CG72"/>
  <c r="CE72"/>
  <c r="CE74"/>
  <c r="CK74"/>
  <c r="CG67"/>
  <c r="CK64"/>
  <c r="CG64"/>
  <c r="CE64"/>
  <c r="CK62"/>
  <c r="CE62"/>
  <c r="N73" i="9" l="1"/>
  <c r="N72"/>
  <c r="Q72"/>
  <c r="U72" s="1"/>
  <c r="H41"/>
  <c r="Q41" s="1"/>
  <c r="U41" s="1"/>
  <c r="N55"/>
  <c r="H42"/>
  <c r="Q63"/>
  <c r="U63" s="1"/>
  <c r="H40"/>
  <c r="N40" s="1"/>
  <c r="Q34"/>
  <c r="U34" s="1"/>
  <c r="F39"/>
  <c r="H39" s="1"/>
  <c r="Q40"/>
  <c r="U40" s="1"/>
  <c r="N62"/>
  <c r="Q62"/>
  <c r="U62" s="1"/>
  <c r="Q61"/>
  <c r="U61" s="1"/>
  <c r="N61"/>
  <c r="N33"/>
  <c r="N32"/>
  <c r="H68"/>
  <c r="H44"/>
  <c r="N31"/>
  <c r="H43"/>
  <c r="N43" s="1"/>
  <c r="N39"/>
  <c r="Q39"/>
  <c r="U39" s="1"/>
  <c r="Q66"/>
  <c r="U66" s="1"/>
  <c r="N65"/>
  <c r="N24"/>
  <c r="Q24"/>
  <c r="U24" s="1"/>
  <c r="N25"/>
  <c r="Q25"/>
  <c r="U25" s="1"/>
  <c r="Q45"/>
  <c r="U45" s="1"/>
  <c r="N45"/>
  <c r="Q26"/>
  <c r="U26" s="1"/>
  <c r="N26"/>
  <c r="N52"/>
  <c r="Q52"/>
  <c r="U52" s="1"/>
  <c r="Q47"/>
  <c r="U47" s="1"/>
  <c r="Q14"/>
  <c r="U14" s="1"/>
  <c r="N28"/>
  <c r="Q28"/>
  <c r="U28" s="1"/>
  <c r="N27"/>
  <c r="Q27"/>
  <c r="U27" s="1"/>
  <c r="E69"/>
  <c r="H69" s="1"/>
  <c r="E64"/>
  <c r="E76"/>
  <c r="H76" s="1"/>
  <c r="E57"/>
  <c r="H57" s="1"/>
  <c r="G29"/>
  <c r="G77" s="1"/>
  <c r="E6"/>
  <c r="E7"/>
  <c r="E8"/>
  <c r="H8" s="1"/>
  <c r="E9"/>
  <c r="H9" s="1"/>
  <c r="E10"/>
  <c r="H10" s="1"/>
  <c r="E11"/>
  <c r="H11" s="1"/>
  <c r="E12"/>
  <c r="H12" s="1"/>
  <c r="E13"/>
  <c r="H13" s="1"/>
  <c r="E15"/>
  <c r="H15" s="1"/>
  <c r="E16"/>
  <c r="H16" s="1"/>
  <c r="E17"/>
  <c r="H17" s="1"/>
  <c r="E18"/>
  <c r="H18" s="1"/>
  <c r="E22"/>
  <c r="H22" s="1"/>
  <c r="E46"/>
  <c r="H46" s="1"/>
  <c r="E49"/>
  <c r="H49" s="1"/>
  <c r="E59"/>
  <c r="H59" s="1"/>
  <c r="E50"/>
  <c r="H50" s="1"/>
  <c r="E53"/>
  <c r="H53" s="1"/>
  <c r="E29"/>
  <c r="E30"/>
  <c r="H30" s="1"/>
  <c r="E56"/>
  <c r="H56" s="1"/>
  <c r="E48"/>
  <c r="H48" s="1"/>
  <c r="BB77" i="7"/>
  <c r="AP77"/>
  <c r="P82"/>
  <c r="BB67"/>
  <c r="BB65"/>
  <c r="AL65"/>
  <c r="AP75"/>
  <c r="AP73"/>
  <c r="AP67"/>
  <c r="AP65"/>
  <c r="AR65"/>
  <c r="AP63"/>
  <c r="AP61"/>
  <c r="BB69"/>
  <c r="T30"/>
  <c r="T32"/>
  <c r="AD22"/>
  <c r="AK17"/>
  <c r="AQ84"/>
  <c r="BE32"/>
  <c r="BB32"/>
  <c r="AG30"/>
  <c r="S9"/>
  <c r="K76"/>
  <c r="AL77"/>
  <c r="AR67"/>
  <c r="S17"/>
  <c r="AD15"/>
  <c r="AD13"/>
  <c r="AD11"/>
  <c r="AD24"/>
  <c r="AL34"/>
  <c r="AH34"/>
  <c r="AC38"/>
  <c r="AE36"/>
  <c r="AC36"/>
  <c r="BB36"/>
  <c r="BC34"/>
  <c r="BB40"/>
  <c r="BB38"/>
  <c r="AP71"/>
  <c r="Y111"/>
  <c r="Y109"/>
  <c r="Y107"/>
  <c r="Y105"/>
  <c r="Y103"/>
  <c r="Y101"/>
  <c r="Y99"/>
  <c r="AL67"/>
  <c r="AL63"/>
  <c r="BV13"/>
  <c r="BV11"/>
  <c r="BO19"/>
  <c r="S11"/>
  <c r="BO13"/>
  <c r="BO11"/>
  <c r="AF34"/>
  <c r="AK36"/>
  <c r="AD36"/>
  <c r="AL42"/>
  <c r="AB42"/>
  <c r="AB40"/>
  <c r="AL40"/>
  <c r="AL38"/>
  <c r="AB34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B23" i="8"/>
  <c r="B22"/>
  <c r="B21"/>
  <c r="B20"/>
  <c r="B19"/>
  <c r="B18"/>
  <c r="B17"/>
  <c r="B16"/>
  <c r="B15"/>
  <c r="B14"/>
  <c r="B13"/>
  <c r="B12"/>
  <c r="B11"/>
  <c r="B10"/>
  <c r="B9"/>
  <c r="B8"/>
  <c r="B7"/>
  <c r="B6"/>
  <c r="B5"/>
  <c r="N68" i="1"/>
  <c r="N69"/>
  <c r="N70"/>
  <c r="N67"/>
  <c r="E4" i="5"/>
  <c r="E5"/>
  <c r="E6"/>
  <c r="E7"/>
  <c r="E8"/>
  <c r="E9"/>
  <c r="B5" i="2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D19"/>
  <c r="E19"/>
  <c r="D20"/>
  <c r="D21" s="1"/>
  <c r="D22" s="1"/>
  <c r="E20"/>
  <c r="E21"/>
  <c r="E22"/>
  <c r="D25"/>
  <c r="E25"/>
  <c r="D26"/>
  <c r="E26"/>
  <c r="D27"/>
  <c r="D28"/>
  <c r="D29"/>
  <c r="D81" s="1"/>
  <c r="E29"/>
  <c r="E31"/>
  <c r="D33"/>
  <c r="E33"/>
  <c r="D34"/>
  <c r="E34"/>
  <c r="D35"/>
  <c r="E35"/>
  <c r="D36"/>
  <c r="E36"/>
  <c r="D37"/>
  <c r="D38" s="1"/>
  <c r="E37"/>
  <c r="E38" s="1"/>
  <c r="D40"/>
  <c r="E40"/>
  <c r="D41"/>
  <c r="E41"/>
  <c r="D42"/>
  <c r="E42"/>
  <c r="D43"/>
  <c r="E43"/>
  <c r="D44"/>
  <c r="E44"/>
  <c r="D45"/>
  <c r="E45"/>
  <c r="D46"/>
  <c r="E46"/>
  <c r="D51"/>
  <c r="E51"/>
  <c r="F51"/>
  <c r="D52"/>
  <c r="E52"/>
  <c r="F52"/>
  <c r="D53"/>
  <c r="E53"/>
  <c r="F53"/>
  <c r="D54"/>
  <c r="E54"/>
  <c r="F54"/>
  <c r="D61"/>
  <c r="E61"/>
  <c r="F61"/>
  <c r="D62"/>
  <c r="E62"/>
  <c r="F62"/>
  <c r="H77"/>
  <c r="I77"/>
  <c r="E81"/>
  <c r="B15" i="1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Q43" i="9" l="1"/>
  <c r="U43" s="1"/>
  <c r="H29"/>
  <c r="N29" s="1"/>
  <c r="H64"/>
  <c r="Q64" s="1"/>
  <c r="U64" s="1"/>
  <c r="D67"/>
  <c r="E67" s="1"/>
  <c r="H67" s="1"/>
  <c r="N68"/>
  <c r="Q68"/>
  <c r="U68" s="1"/>
  <c r="N44"/>
  <c r="Q44"/>
  <c r="U44" s="1"/>
  <c r="Q53"/>
  <c r="U53" s="1"/>
  <c r="N53"/>
  <c r="Q10"/>
  <c r="U10" s="1"/>
  <c r="N10"/>
  <c r="Q30"/>
  <c r="U30" s="1"/>
  <c r="N30"/>
  <c r="Q13"/>
  <c r="U13" s="1"/>
  <c r="N13"/>
  <c r="Q9"/>
  <c r="U9" s="1"/>
  <c r="N9"/>
  <c r="Q15"/>
  <c r="U15" s="1"/>
  <c r="N15"/>
  <c r="Q48"/>
  <c r="U48" s="1"/>
  <c r="N48"/>
  <c r="Q16"/>
  <c r="U16" s="1"/>
  <c r="N16"/>
  <c r="Q11"/>
  <c r="U11" s="1"/>
  <c r="N11"/>
  <c r="N49"/>
  <c r="Q49"/>
  <c r="U49" s="1"/>
  <c r="Q17"/>
  <c r="U17" s="1"/>
  <c r="N17"/>
  <c r="Q12"/>
  <c r="U12" s="1"/>
  <c r="N12"/>
  <c r="Q8"/>
  <c r="U8" s="1"/>
  <c r="N8"/>
  <c r="Q69"/>
  <c r="U69" s="1"/>
  <c r="N69"/>
  <c r="Q46"/>
  <c r="U46" s="1"/>
  <c r="N46"/>
  <c r="H6"/>
  <c r="F7"/>
  <c r="F77" s="1"/>
  <c r="Q29" l="1"/>
  <c r="U29" s="1"/>
  <c r="E77"/>
  <c r="N67"/>
  <c r="Q67"/>
  <c r="U67" s="1"/>
  <c r="N64"/>
  <c r="H7"/>
  <c r="H77" s="1"/>
  <c r="Q6"/>
  <c r="Q77" s="1"/>
  <c r="N6"/>
  <c r="N77" l="1"/>
  <c r="V77" s="1"/>
  <c r="U6"/>
  <c r="U77" s="1"/>
</calcChain>
</file>

<file path=xl/sharedStrings.xml><?xml version="1.0" encoding="utf-8"?>
<sst xmlns="http://schemas.openxmlformats.org/spreadsheetml/2006/main" count="1760" uniqueCount="633">
  <si>
    <t>Position</t>
  </si>
  <si>
    <t>Compressor / Vacuum Switch</t>
  </si>
  <si>
    <t>Convenience</t>
  </si>
  <si>
    <t>Main Power Switch</t>
  </si>
  <si>
    <t>Robot power tether ECO</t>
  </si>
  <si>
    <t>Utility 12V Battery Charger</t>
  </si>
  <si>
    <t>12VDC LED Voltmeter Display</t>
  </si>
  <si>
    <t>Utility 12V Battery Condition Indicator</t>
  </si>
  <si>
    <t>Lighting Switch "A" Module</t>
  </si>
  <si>
    <t>Orientation</t>
  </si>
  <si>
    <t>Back</t>
  </si>
  <si>
    <t>Front</t>
  </si>
  <si>
    <t>Shelf-Mounted Utility, Semi Dedicated</t>
  </si>
  <si>
    <t>Intermittent use</t>
  </si>
  <si>
    <t>CPU / Printer, Dedicated</t>
  </si>
  <si>
    <t>I.E. shelf mounted electronics,  Ded. = Permanantly plugged in.  Rear facing, cords route up through shelf port.</t>
  </si>
  <si>
    <t>I.E. shelf mounted tool chargers S.Ded. = Portable but always plugged in for duration of event .  Rear facing, cords route up through shelf port.</t>
  </si>
  <si>
    <t>I.E. shelf mounted electronics,  S.Ded. = Portable but always plugged in for duration of event .  Rear facing, cords route up through shelf port.</t>
  </si>
  <si>
    <t>Panel mounted "S" type fuse socket</t>
  </si>
  <si>
    <t>Main Power Fuse</t>
  </si>
  <si>
    <t>Reports voltage of Utility 12V battery</t>
  </si>
  <si>
    <t>SPST Switch and indicator light on same duplex mounted body.</t>
  </si>
  <si>
    <t>SPDT Switch and indicator light on same duplex mounted body. Switch selects load to eliminate over peak amps with both loads on simultaneously.</t>
  </si>
  <si>
    <t>Left</t>
  </si>
  <si>
    <t>Right</t>
  </si>
  <si>
    <t>Spread</t>
  </si>
  <si>
    <t>Drill Press / Bandsaw</t>
  </si>
  <si>
    <t>Belt Sander / Reserved</t>
  </si>
  <si>
    <t>I.E Benchtop tools,  Ded. = Permanantly plugged in.  Rear facing,</t>
  </si>
  <si>
    <t>One of 2 ECOs wired in series, to terminate power to the 12VDC Robor tether on the Pit Bay Arm mounted on Module "B". 2nd ECO on "A" Module</t>
  </si>
  <si>
    <t>Pit Bay Arm Lighting / Convenience 120V</t>
  </si>
  <si>
    <t>12VDC OUT to Pit Bay Arm Robot Tether</t>
  </si>
  <si>
    <t>USB Power IN from Powered USB Hub</t>
  </si>
  <si>
    <t>120VAC Duplex 15 Amp Receptacle</t>
  </si>
  <si>
    <t>Middle</t>
  </si>
  <si>
    <t>Energised from powered USB hub in "A" Module</t>
  </si>
  <si>
    <t>Main Feed on Strip</t>
  </si>
  <si>
    <t>Comments</t>
  </si>
  <si>
    <t>Line</t>
  </si>
  <si>
    <t>B</t>
  </si>
  <si>
    <t xml:space="preserve">Controls overhead lighting "A" Module and device's 1 receptacle </t>
  </si>
  <si>
    <t>Powered USB hub / Security Cabinet</t>
  </si>
  <si>
    <t>I.E. shelf mounted electronics,  Ded. = Permanantly plugged in.  Rear facing, cords route up through shelf port. Also feeding power strip in Secure Cabinet</t>
  </si>
  <si>
    <t>Controls power to Utility 12V battery charger.</t>
  </si>
  <si>
    <t>Network Robot Tether OUT</t>
  </si>
  <si>
    <t>CAT 5 Style "D" Panel Mount</t>
  </si>
  <si>
    <t>USB Style "D" Panel Mount</t>
  </si>
  <si>
    <t xml:space="preserve">IN port on Left side of strip to OUT port on Right side of strip </t>
  </si>
  <si>
    <t>System</t>
  </si>
  <si>
    <t>Length</t>
  </si>
  <si>
    <t>120VAC 20AMP Main Feed IN, connects Transfer Cable #2  routed to "B" Module.  Connects to 120VAC through standard power cord when stand alone.</t>
  </si>
  <si>
    <t>From</t>
  </si>
  <si>
    <t>To</t>
  </si>
  <si>
    <t>Network Robot Tether IN</t>
  </si>
  <si>
    <t>CPU Monitor / Concourse Display Monitor</t>
  </si>
  <si>
    <t>Router / reserved</t>
  </si>
  <si>
    <t>OUT port to "B"Module Via Transfer Cable #2 for network tether on PIT Bay Arm.</t>
  </si>
  <si>
    <t>IN port from "B"Module Via Transfer Cable #2 for network tether on PIT Bay Arm.</t>
  </si>
  <si>
    <t>Pit Bay Arm  Power and Lighting, split on duplex  S.Ded. = Portable but always plugged in for duration of event  via Transfer Cable #4.</t>
  </si>
  <si>
    <t>12VDC Battery Relay Box</t>
  </si>
  <si>
    <t>Pit Bay Arm</t>
  </si>
  <si>
    <t>One of 2 ECOs wired in series, to terminate power to the 12VDC Robot Tether on the Pit Bay Arm mounted on Module "B". 2nd ECO on "B" Module</t>
  </si>
  <si>
    <t xml:space="preserve">Anderson Power Pole 50 Amp </t>
  </si>
  <si>
    <t>NAP</t>
  </si>
  <si>
    <t>Connects to Pit Bay Arm via Transfer Cable #6.</t>
  </si>
  <si>
    <t>12VDC IN from Battery Control Box for Pit Bay Arm Robot Tether</t>
  </si>
  <si>
    <t xml:space="preserve">Supply 120VAC </t>
  </si>
  <si>
    <t>OUT port 120 VAC  to Utility 12V battery charger via Transfer Cable #4.</t>
  </si>
  <si>
    <t>OUT port Connects to Pit Bay Arm via Transfer Cable #6.</t>
  </si>
  <si>
    <t>12VDC Utility Battery</t>
  </si>
  <si>
    <t>Hard Wired</t>
  </si>
  <si>
    <t>IN port from "A"Module Via Transfer Cable #2 for network tether on PIT Bay Arm.</t>
  </si>
  <si>
    <t>OUT port to Robot Router , via Standart 10' CAT 5 cable.</t>
  </si>
  <si>
    <t>Pit Bay Arm  Power and Lighting, split on duplex  S.Ded. = Portable but always plugged in for duration of event  via Transfer Cable #5.</t>
  </si>
  <si>
    <t>OUT port to PIT Bay Arm network tether, via Transfer Cable #5.</t>
  </si>
  <si>
    <t>12VAC Conveiniance Receptacle</t>
  </si>
  <si>
    <t>Midd</t>
  </si>
  <si>
    <t>OUT Port for testing purposes 12VDC,, Power source internal in Power Control Strip "B" Module , from Battery Status Indicator</t>
  </si>
  <si>
    <t>Anderson Panel Mounted Receptacle HS-4, 30 Amp</t>
  </si>
  <si>
    <t>Panel Mounted Fuse Holder 20 Amp</t>
  </si>
  <si>
    <t>Fuse protecting 12V circuit from Utility Battery to Battery indicator and 12VDC Conveiniance Outlet in "B" Module, via Transfer Cable # 4</t>
  </si>
  <si>
    <t>IN port from "A"Module Via Transfer Cable #3 for network tether on PIT Bay Arm.</t>
  </si>
  <si>
    <t xml:space="preserve"> </t>
  </si>
  <si>
    <t>Vendor</t>
  </si>
  <si>
    <t>MFG</t>
  </si>
  <si>
    <t>Part#</t>
  </si>
  <si>
    <t>Link</t>
  </si>
  <si>
    <t>Low Frame</t>
  </si>
  <si>
    <t>Right Back</t>
  </si>
  <si>
    <t>Point of connection for House Power for both modules A and B</t>
  </si>
  <si>
    <t>Supply 120VAC to both Modules A and B</t>
  </si>
  <si>
    <t>Main circuit protection</t>
  </si>
  <si>
    <t>Top</t>
  </si>
  <si>
    <t>Current Transformer for Ammeter in B Module LCPS</t>
  </si>
  <si>
    <t>Port and Device Descriptions</t>
  </si>
  <si>
    <t>Receptacle Box Compressor / Vacuum, Module B</t>
  </si>
  <si>
    <t>Receptacle Box Battery Caddy, Module A</t>
  </si>
  <si>
    <t>Main Line-In Box Module B</t>
  </si>
  <si>
    <t>Pit Bay Arm, Module B</t>
  </si>
  <si>
    <t>Programer's Station, Module A</t>
  </si>
  <si>
    <t>Enclosure</t>
  </si>
  <si>
    <t>Power / Control Strip Panel Module  A</t>
  </si>
  <si>
    <t>Power / Control Strip Panel Module  B</t>
  </si>
  <si>
    <t>12VDC IN from Utility Battery</t>
  </si>
  <si>
    <t>50 Amp 2 pole contactor w/ 120v coil</t>
  </si>
  <si>
    <t>30 Amp diconnect box with circuit breaker buss</t>
  </si>
  <si>
    <t>20 Amp single pole circuit breaker</t>
  </si>
  <si>
    <t>Port / Device Description</t>
  </si>
  <si>
    <t>Current transformer sensing main feed</t>
  </si>
  <si>
    <t>Bottom</t>
  </si>
  <si>
    <t>Internal</t>
  </si>
  <si>
    <t>Main GFI protection</t>
  </si>
  <si>
    <t>In-Line GFI</t>
  </si>
  <si>
    <t>External</t>
  </si>
  <si>
    <t>12VDC 50 A Contacts interupt 12VDC OUT to Pit Bay Arm. 120 VAC control circuit looped through ECO switches in bothe A and B Module PCSPs</t>
  </si>
  <si>
    <t>Current sensing circuit routed to panel mounted AC ammeter in PCSB / B, through Cable #1</t>
  </si>
  <si>
    <t>Facilitating hard wired Cable #1</t>
  </si>
  <si>
    <t>In line device in series with power cord to venue power source.</t>
  </si>
  <si>
    <t>50A Anderson</t>
  </si>
  <si>
    <t>12 VDC</t>
  </si>
  <si>
    <t>Termination @ Source</t>
  </si>
  <si>
    <t>Enclosure Description</t>
  </si>
  <si>
    <t>J-Box, 6 x 6 x 6, NEMA 1, w/ cover</t>
  </si>
  <si>
    <t>Housing  for ECO contactor.</t>
  </si>
  <si>
    <t>ECO systems in both PCSB / A and B</t>
  </si>
  <si>
    <t>ECO</t>
  </si>
  <si>
    <t>TBD</t>
  </si>
  <si>
    <t>2 - #14</t>
  </si>
  <si>
    <t>2 - #10</t>
  </si>
  <si>
    <t>12 VDC Conveiniance</t>
  </si>
  <si>
    <t>Cable Conduit</t>
  </si>
  <si>
    <t>Hard wired with flex conduit</t>
  </si>
  <si>
    <t>30 Amp Anderson</t>
  </si>
  <si>
    <t>#4 x 3/8 Stud Ring Terminals</t>
  </si>
  <si>
    <t xml:space="preserve">2 - #4 </t>
  </si>
  <si>
    <t>#10 x #10 Stud Ring Terminals</t>
  </si>
  <si>
    <t>120 VAC IN to Battery Charger</t>
  </si>
  <si>
    <t>#14 x #10 Stud Ring Terminals</t>
  </si>
  <si>
    <t xml:space="preserve">Crimped Splice </t>
  </si>
  <si>
    <t>Flex Conduit</t>
  </si>
  <si>
    <t>Braided Sheath</t>
  </si>
  <si>
    <t>Heat Shrink</t>
  </si>
  <si>
    <t>Heat Shrink / Romex Clamp</t>
  </si>
  <si>
    <t>Main Feed</t>
  </si>
  <si>
    <t>Anderson surface monted outside box, Rubber grommet.</t>
  </si>
  <si>
    <t>Anderson surface monted outside box and arm, Rubber grommet.</t>
  </si>
  <si>
    <t xml:space="preserve">2 Amp Battery charger </t>
  </si>
  <si>
    <t>Battery Charging</t>
  </si>
  <si>
    <t>12VDC 2 A Battery Charger mounter adjacent to j-box, 120 VAC supply switched from B Module PCSP, 12 VDC wires to battery side of 50 amp contactor.</t>
  </si>
  <si>
    <t xml:space="preserve">Anderson Connector surface mounted on box with rubber grommet at wire penetration. </t>
  </si>
  <si>
    <t>2 x 2 x 1/8 Aluminum Square tube Custom Routing</t>
  </si>
  <si>
    <t>Sub Shelf</t>
  </si>
  <si>
    <t>Main 120 VAC feed to PCSP</t>
  </si>
  <si>
    <t>Connects Transfer Cable #2  routed to "B" Module.  Connects w/ standard power cord when stand alone.</t>
  </si>
  <si>
    <t>"S" type fuse 15 Amp</t>
  </si>
  <si>
    <t>Possible amperage selection limited by FRC max amps.</t>
  </si>
  <si>
    <t xml:space="preserve">Circuit protection for "B" Module.  </t>
  </si>
  <si>
    <t>Coast</t>
  </si>
  <si>
    <t xml:space="preserve">ECO Button Switch SPST Pilot Duty </t>
  </si>
  <si>
    <t>Network Robot Tether OUT to Module B</t>
  </si>
  <si>
    <t>PCSB-B</t>
  </si>
  <si>
    <t>PCSB-A</t>
  </si>
  <si>
    <t>3 - #12</t>
  </si>
  <si>
    <t>#12 x #10 Stud Ring Terminals</t>
  </si>
  <si>
    <t>Network, Robot Tether</t>
  </si>
  <si>
    <t>Data Cable</t>
  </si>
  <si>
    <t>CAT 5 Male</t>
  </si>
  <si>
    <t>NEMA 1-15, Male Molded Cord Cap</t>
  </si>
  <si>
    <t>NEMA 1-15, Female Molded Cord Cap</t>
  </si>
  <si>
    <t>AC Inlet IEC60320 C20 Male Snap-In</t>
  </si>
  <si>
    <t>Generic</t>
  </si>
  <si>
    <t>http://www.stayonline.com</t>
  </si>
  <si>
    <t>Qualtek</t>
  </si>
  <si>
    <t>http://www.stayonline.com/detail.aspx?id=21078</t>
  </si>
  <si>
    <t>Price</t>
  </si>
  <si>
    <t>http://www.stayonline.com/iec-c20-c19-power-cords.aspx</t>
  </si>
  <si>
    <t>AC Outlet IEC60320 C20 Female Snap-In</t>
  </si>
  <si>
    <t xml:space="preserve">Robot Tether ECO, 120 VAC control </t>
  </si>
  <si>
    <t>Heat Shrink in Romex Clamp</t>
  </si>
  <si>
    <t>OUT Via Cable # 1 to PCSB-B</t>
  </si>
  <si>
    <t>3/4" Flex conduit adaptor straight</t>
  </si>
  <si>
    <t xml:space="preserve">Hard Wired, connects internally </t>
  </si>
  <si>
    <t>Robot power tether ECO from Main Line-In Box Module B</t>
  </si>
  <si>
    <t>Robot power tether ECO from PCSB-A</t>
  </si>
  <si>
    <t>http://www.stayonline.com/searchresult.aspx?categoryid=2107</t>
  </si>
  <si>
    <t>Cable is hardwired between both components</t>
  </si>
  <si>
    <t>1 - #14</t>
  </si>
  <si>
    <t>Programers Station</t>
  </si>
  <si>
    <t>Battery Caddy Receptacle</t>
  </si>
  <si>
    <t>Battery Control Box</t>
  </si>
  <si>
    <t>Battery</t>
  </si>
  <si>
    <t>Line In J Box</t>
  </si>
  <si>
    <t>Venue Power</t>
  </si>
  <si>
    <t>Conduit B-1</t>
  </si>
  <si>
    <t>Conduit B-2</t>
  </si>
  <si>
    <t>Portable GFI</t>
  </si>
  <si>
    <t>#12 Power Cord</t>
  </si>
  <si>
    <t>GFI Pigtail</t>
  </si>
  <si>
    <t>Conduit B-3</t>
  </si>
  <si>
    <t>Bundle 5</t>
  </si>
  <si>
    <t>Bundle 6</t>
  </si>
  <si>
    <t>Bundle 2</t>
  </si>
  <si>
    <t>Bundle 4</t>
  </si>
  <si>
    <t>Bundle 7</t>
  </si>
  <si>
    <t>Bundle 1</t>
  </si>
  <si>
    <t>Cable B-3</t>
  </si>
  <si>
    <t>Cable B-2</t>
  </si>
  <si>
    <t>Cable B-1</t>
  </si>
  <si>
    <t>Bundle 3</t>
  </si>
  <si>
    <t>Cable B-7</t>
  </si>
  <si>
    <t>Cable A-1</t>
  </si>
  <si>
    <t>Cable B-4</t>
  </si>
  <si>
    <t>Cable B-5</t>
  </si>
  <si>
    <t>HW</t>
  </si>
  <si>
    <t>PI</t>
  </si>
  <si>
    <t>120VAC Switch</t>
  </si>
  <si>
    <t>12VDC Switch</t>
  </si>
  <si>
    <t>12VDC Receptacle 10 Amp</t>
  </si>
  <si>
    <t>12VDC Receptacle 50 Amp</t>
  </si>
  <si>
    <t>120R</t>
  </si>
  <si>
    <t>1210R</t>
  </si>
  <si>
    <t>1250R</t>
  </si>
  <si>
    <t>120S</t>
  </si>
  <si>
    <t>12S</t>
  </si>
  <si>
    <t>Network CAT 5</t>
  </si>
  <si>
    <t>NC5</t>
  </si>
  <si>
    <t>ECO Button Switch</t>
  </si>
  <si>
    <t>Fuse</t>
  </si>
  <si>
    <t>F</t>
  </si>
  <si>
    <t>12VDC Volt Meter Display</t>
  </si>
  <si>
    <t>Lo V</t>
  </si>
  <si>
    <t>Hi A</t>
  </si>
  <si>
    <t>120VAC Ammeter Display</t>
  </si>
  <si>
    <t>Lighting</t>
  </si>
  <si>
    <t>Lit</t>
  </si>
  <si>
    <t>Circuit Breaker</t>
  </si>
  <si>
    <t xml:space="preserve">Battery Caddy </t>
  </si>
  <si>
    <t>Vacuum</t>
  </si>
  <si>
    <t xml:space="preserve">Compressor </t>
  </si>
  <si>
    <t>Comp / Vacuum Recep Box</t>
  </si>
  <si>
    <t>120VAC Receptacle Duplex</t>
  </si>
  <si>
    <t>Secure Cabinet</t>
  </si>
  <si>
    <t>CPU</t>
  </si>
  <si>
    <t>Small Monitor</t>
  </si>
  <si>
    <t>Display Monitor</t>
  </si>
  <si>
    <t>Printer</t>
  </si>
  <si>
    <t>USB Hub</t>
  </si>
  <si>
    <t>Lap Top</t>
  </si>
  <si>
    <t>Drivers Station</t>
  </si>
  <si>
    <t>#14 Power Cord</t>
  </si>
  <si>
    <t>Drill Press</t>
  </si>
  <si>
    <t>Band Saw</t>
  </si>
  <si>
    <t>Belt Sander</t>
  </si>
  <si>
    <t>Local Power Cords</t>
  </si>
  <si>
    <t>Bundled  Conductors, Sheathed</t>
  </si>
  <si>
    <t>Plug In</t>
  </si>
  <si>
    <t>Ports and Cabling</t>
  </si>
  <si>
    <t>120VAC Receptacle Inlet Style</t>
  </si>
  <si>
    <t>120 IN</t>
  </si>
  <si>
    <t>Cordless Tool Charger</t>
  </si>
  <si>
    <t>120 VAC OUT from PCSB-B</t>
  </si>
  <si>
    <t>Duplex Bell box with NEMA 1 Cover</t>
  </si>
  <si>
    <t>1/2" Flex conduit adaptor straight</t>
  </si>
  <si>
    <t>Battery Caddy</t>
  </si>
  <si>
    <t>Vert</t>
  </si>
  <si>
    <t>Cable A-2</t>
  </si>
  <si>
    <t>Bundle 8</t>
  </si>
  <si>
    <t>B-2</t>
  </si>
  <si>
    <t>Bundle</t>
  </si>
  <si>
    <t>2,4,5</t>
  </si>
  <si>
    <t>O</t>
  </si>
  <si>
    <t>I</t>
  </si>
  <si>
    <t>Port I/O</t>
  </si>
  <si>
    <t xml:space="preserve">Switch, ECO Button SPST Pilot Duty </t>
  </si>
  <si>
    <t>Robot 12 VDC power tether ECO</t>
  </si>
  <si>
    <t>IN from PCSB-A and Programer's Station</t>
  </si>
  <si>
    <t>Pit Bay Arm Convenience 120V</t>
  </si>
  <si>
    <t xml:space="preserve">Pit Bay Arm Lighting </t>
  </si>
  <si>
    <t>120 VAC LED Light Fixture</t>
  </si>
  <si>
    <t>120 VAC Duplex 15 Amp Receptacle</t>
  </si>
  <si>
    <t>Main Power Fuse (120 VAC Distribution)</t>
  </si>
  <si>
    <t>B-4</t>
  </si>
  <si>
    <t>Description</t>
  </si>
  <si>
    <t>Conduit B-4</t>
  </si>
  <si>
    <t>Conduit B-5</t>
  </si>
  <si>
    <t>Conduit B-6</t>
  </si>
  <si>
    <t>Conduit B-7</t>
  </si>
  <si>
    <t>Conduit A-1</t>
  </si>
  <si>
    <t>Conduit A-2</t>
  </si>
  <si>
    <t>Cable A-3</t>
  </si>
  <si>
    <t>Cable B-6</t>
  </si>
  <si>
    <t xml:space="preserve">BATT  </t>
  </si>
  <si>
    <t>LIGHT - B</t>
  </si>
  <si>
    <t>LIGHT- A</t>
  </si>
  <si>
    <t>Conduit A-3</t>
  </si>
  <si>
    <t>3/4" Flex Condiuit</t>
  </si>
  <si>
    <t>Conduit and  Cable Bundle Configuration</t>
  </si>
  <si>
    <t>Conduit</t>
  </si>
  <si>
    <t>Conduits</t>
  </si>
  <si>
    <t>Cable Bundles</t>
  </si>
  <si>
    <t>Male 120VAC 20 AMP Inlet Receptacle</t>
  </si>
  <si>
    <t>120 VAC IN to PCSB-B HOT</t>
  </si>
  <si>
    <t>120 VAC IN to PCSB-B NEU</t>
  </si>
  <si>
    <t>Grounding Lug</t>
  </si>
  <si>
    <t>Case Ground</t>
  </si>
  <si>
    <t>1 - #12</t>
  </si>
  <si>
    <t>B-1 , B-2</t>
  </si>
  <si>
    <t>120 VAC HOT Buss</t>
  </si>
  <si>
    <t>120 VAC Neutral Buss</t>
  </si>
  <si>
    <t>120 VAC Hot</t>
  </si>
  <si>
    <t>120 VAC Neutral</t>
  </si>
  <si>
    <t>Terminates at POU end to Individual cable plug - ins</t>
  </si>
  <si>
    <t>Terminates both ends with Conduit connection to enclosure.</t>
  </si>
  <si>
    <t>120 VAC IN to PCSB-A HOT</t>
  </si>
  <si>
    <t>120 VAC IN to PCSB-A NEU</t>
  </si>
  <si>
    <t xml:space="preserve">Ground to PCSB-B </t>
  </si>
  <si>
    <t xml:space="preserve">Ground to PCSB-A </t>
  </si>
  <si>
    <t>Source</t>
  </si>
  <si>
    <t>PCSP-A</t>
  </si>
  <si>
    <t>PCSP-B</t>
  </si>
  <si>
    <t>PROG-A</t>
  </si>
  <si>
    <t>PIT BAY-B</t>
  </si>
  <si>
    <t>LINE-IN-B</t>
  </si>
  <si>
    <t>CMP/VAC-B</t>
  </si>
  <si>
    <t>BAT CAD-A</t>
  </si>
  <si>
    <t>BATT CTRL-B</t>
  </si>
  <si>
    <t>AC Outlet IEC60320 C19 Female Snap-In</t>
  </si>
  <si>
    <t xml:space="preserve">AC Cord Cap IEC60320 C19 Female </t>
  </si>
  <si>
    <t>NEMA 15R, Female Molded Cord Cap</t>
  </si>
  <si>
    <t>IEC60320C19 Cord Cap</t>
  </si>
  <si>
    <t>ECO Contactor Coil Juncture</t>
  </si>
  <si>
    <t>ECO Contactor is located in Battery Control Box in B Module</t>
  </si>
  <si>
    <t>B-2, B-3, B-4</t>
  </si>
  <si>
    <t>Cable juncture from Pit Bay Arm through Conduit B-4</t>
  </si>
  <si>
    <t xml:space="preserve">12 VAC Robot Tether ECO, 120 VAC control </t>
  </si>
  <si>
    <t>Control circuit for ECO Contactor is 120 VAC</t>
  </si>
  <si>
    <t xml:space="preserve">Pit Bay Arm Network Cable Through </t>
  </si>
  <si>
    <t>A-1</t>
  </si>
  <si>
    <t>1/2" Flex Conduit Connector</t>
  </si>
  <si>
    <t>120 VAC IN to PROG-A HOT</t>
  </si>
  <si>
    <t>120 VAC IN to PROG-A NEU</t>
  </si>
  <si>
    <t xml:space="preserve">Ground to PROG-A </t>
  </si>
  <si>
    <t>Network to Router</t>
  </si>
  <si>
    <t>Network Cable</t>
  </si>
  <si>
    <t>CAT 5 Connector</t>
  </si>
  <si>
    <t>Switchcraft</t>
  </si>
  <si>
    <t>USB Style "D" Panel Mount USB A to USB B</t>
  </si>
  <si>
    <t>EHUSBABB</t>
  </si>
  <si>
    <t>http://www.sweetwater.com/store/detail/EHUSBABB</t>
  </si>
  <si>
    <t>http://www.sweetwater.com</t>
  </si>
  <si>
    <t>USB to PCSB-A Outlet to Computer Shelf</t>
  </si>
  <si>
    <t>USB BtoB Cable</t>
  </si>
  <si>
    <t>USB B</t>
  </si>
  <si>
    <t>Network USB</t>
  </si>
  <si>
    <t>120 VAC control loop for ECO contactor connection to hot side of coil</t>
  </si>
  <si>
    <t>120 VAC control loop for ECO contactor connection to Common side of coil</t>
  </si>
  <si>
    <t>Source is 12VAC Load Side of contactor</t>
  </si>
  <si>
    <t>Service</t>
  </si>
  <si>
    <t>POU is hard wired cord to battery charger primary hot.</t>
  </si>
  <si>
    <t>POU is hard wired cord to battery charger primary common</t>
  </si>
  <si>
    <t>12 VDC Utility</t>
  </si>
  <si>
    <t>Crimped terminal</t>
  </si>
  <si>
    <t>Source is 12VAC Input Side of contactor</t>
  </si>
  <si>
    <t>Destination</t>
  </si>
  <si>
    <t>Termination @ Destination</t>
  </si>
  <si>
    <t xml:space="preserve">Pit Bay Arm 120 VAC </t>
  </si>
  <si>
    <t>NCU</t>
  </si>
  <si>
    <t>Programmer Computer Network to Router on Via PCSB-A</t>
  </si>
  <si>
    <t>Programmer Computer Network to Robot Tether Via PCSB-A</t>
  </si>
  <si>
    <t>Programmer Computer Network to Router  Via PCSB-A</t>
  </si>
  <si>
    <t>I/O</t>
  </si>
  <si>
    <t>Hard wire out to Programmers Station</t>
  </si>
  <si>
    <t>Hard wire out to Lighting</t>
  </si>
  <si>
    <t>Bundle 9</t>
  </si>
  <si>
    <t>120IN</t>
  </si>
  <si>
    <t>USB from Programmers Station to Hub on Computer Deck Via PCSB-A</t>
  </si>
  <si>
    <t>Systems</t>
  </si>
  <si>
    <t>120 Volt Receptacles</t>
  </si>
  <si>
    <t>Modules</t>
  </si>
  <si>
    <t>A, B, Pit Bay Arm</t>
  </si>
  <si>
    <t>12 Volt Receptacle 50</t>
  </si>
  <si>
    <t>Capacity</t>
  </si>
  <si>
    <t>15Amp</t>
  </si>
  <si>
    <t>CHARGER</t>
  </si>
  <si>
    <t>120VAC  15 Amp Receptacle</t>
  </si>
  <si>
    <t>http://www.powerwerx.com/powerpole-accessories/powerpoles-chassis-mount-2-sets.html</t>
  </si>
  <si>
    <t>http://www.automationdirect.com/adc/Shopping/Catalog/Pushbuttons_-z-_Switches_-z-_Indicators/22mm_Plastic/Emergency_Stop_Pushbuttons_Illuminated_-a-_Non-Illuminated/GCX3131</t>
  </si>
  <si>
    <t>120VAC Duplex 15 Amp Receptacle Decora Black</t>
  </si>
  <si>
    <r>
      <t>Switch SPST w/ receptacle, Decora 5645E, B</t>
    </r>
    <r>
      <rPr>
        <b/>
        <sz val="11"/>
        <color indexed="8"/>
        <rFont val="Calibri"/>
        <family val="2"/>
      </rPr>
      <t>lack</t>
    </r>
  </si>
  <si>
    <t>Main Lighting and Pit Bay Arm Lighting Switchs</t>
  </si>
  <si>
    <t>http://www.leviton.com/OA_HTML/ProductDetail.jsp?partnumber=T5630-E&amp;section=42298&amp;minisite=10251</t>
  </si>
  <si>
    <t xml:space="preserve">Combination 120 V Receptacle and USB charging </t>
  </si>
  <si>
    <t>Combination Receptacle USB Leviton T5630E, Black</t>
  </si>
  <si>
    <t>http://www.leviton.com/OA_HTML/ProductDetail.jsp?partnumber=5645-E&amp;section=42298&amp;minisite=10251</t>
  </si>
  <si>
    <t>http://www.leviton.com/OA_HTML/ProductDetail.jsp?partnumber=5325-E&amp;section=47083&amp;minisite=10251</t>
  </si>
  <si>
    <t>Male 120VAC 15 AMPCor cap with pig tail</t>
  </si>
  <si>
    <t>Hard wire out to Battery Caddy Cord Cap</t>
  </si>
  <si>
    <t>2x2x1/8</t>
  </si>
  <si>
    <t>1.5x1.5x1/8</t>
  </si>
  <si>
    <t>1x1x1/16</t>
  </si>
  <si>
    <t>1x1x1/8</t>
  </si>
  <si>
    <t>Angle</t>
  </si>
  <si>
    <t>Tube</t>
  </si>
  <si>
    <t>1x2x1/8</t>
  </si>
  <si>
    <t>.5x.5x1/8</t>
  </si>
  <si>
    <t>http://www.coastaluminum.com/Design/Panels/02%20Aluminum%20-%20Tube%20and%20Pipe/10%20Aluminum%20Rectangular%20Tube%20Radius%20Corner%206061.pdf</t>
  </si>
  <si>
    <t>3 x 2 x 1/8 Aluminum Square tube Custom Routing</t>
  </si>
  <si>
    <t>1-3/4 x 1/8 Aluminum Bar Stock Access Plate</t>
  </si>
  <si>
    <t>http://www.coastaluminum.com/Design/Panels/01%20Aluminum%20-%20Rod%20Bar%20and%20Shapes/07%20Aluminum%20Rectangular%20Bar%206061.pdf</t>
  </si>
  <si>
    <t>Switch SPST, toggle</t>
  </si>
  <si>
    <t>ECO A bypass</t>
  </si>
  <si>
    <t>http://smile.amazon.com/5PCS-AC250V-On-Off-Rocker-Switch/dp/B00FH7WI38/ref=sr_1_5?s=automotive&amp;ie=UTF8&amp;qid=1387026344&amp;sr=1-5&amp;keywords=rocker+switch+AC#productDetails</t>
  </si>
  <si>
    <t>In CAD</t>
  </si>
  <si>
    <t>Yes</t>
  </si>
  <si>
    <t>http://smile.amazon.com/Okeler-Digital-Voltmeter-Display-Voltage/dp/B00FC484T8/ref=pd_sim_sbs_auto_1</t>
  </si>
  <si>
    <t>12V J Box</t>
  </si>
  <si>
    <t>Compressor</t>
  </si>
  <si>
    <t>Reserved</t>
  </si>
  <si>
    <t>6 Gang Receptacle Box In Lower Utility Compartment Module B</t>
  </si>
  <si>
    <t>PI  Switched</t>
  </si>
  <si>
    <t>PI  Hot</t>
  </si>
  <si>
    <t>ACA</t>
  </si>
  <si>
    <t>DCV</t>
  </si>
  <si>
    <t>CB</t>
  </si>
  <si>
    <t>AC Port</t>
  </si>
  <si>
    <t>ACP</t>
  </si>
  <si>
    <t>DC Port</t>
  </si>
  <si>
    <t>DCP</t>
  </si>
  <si>
    <t>Low Voltage Conductors</t>
  </si>
  <si>
    <t>Line Voltage Conductors</t>
  </si>
  <si>
    <t>&lt;</t>
  </si>
  <si>
    <t>&gt;</t>
  </si>
  <si>
    <t>ECO Loop Conductors</t>
  </si>
  <si>
    <t>Pneumatic Circuit</t>
  </si>
  <si>
    <t>Computer</t>
  </si>
  <si>
    <t>Monitor</t>
  </si>
  <si>
    <t>Router</t>
  </si>
  <si>
    <t>RL</t>
  </si>
  <si>
    <t>Robot</t>
  </si>
  <si>
    <t>ECOR</t>
  </si>
  <si>
    <t>ECO  Relay</t>
  </si>
  <si>
    <t>ECO Receptacle</t>
  </si>
  <si>
    <t>Mod. B Power Strip (PCSP-B)</t>
  </si>
  <si>
    <t>Mod. A Power Strip (PCSP-A)</t>
  </si>
  <si>
    <t>12 Volt Battery</t>
  </si>
  <si>
    <t>12-50R</t>
  </si>
  <si>
    <t>12-10R</t>
  </si>
  <si>
    <t xml:space="preserve"> Battery Charger</t>
  </si>
  <si>
    <t>Import</t>
  </si>
  <si>
    <t>12 V - 10 A</t>
  </si>
  <si>
    <t>12 V - 50 A</t>
  </si>
  <si>
    <t>120 VAC - 15A</t>
  </si>
  <si>
    <t>120 VAC Control</t>
  </si>
  <si>
    <t>Tool Charger X2</t>
  </si>
  <si>
    <t>Convenience X2</t>
  </si>
  <si>
    <t>10AR</t>
  </si>
  <si>
    <t>50AR</t>
  </si>
  <si>
    <t>Air Quick Coupler</t>
  </si>
  <si>
    <t>ER</t>
  </si>
  <si>
    <t>Main</t>
  </si>
  <si>
    <t>Light</t>
  </si>
  <si>
    <t>Vac</t>
  </si>
  <si>
    <t>Comp</t>
  </si>
  <si>
    <t>Order List</t>
  </si>
  <si>
    <t>Quan</t>
  </si>
  <si>
    <t>Convenience USB</t>
  </si>
  <si>
    <t>5325E Black</t>
  </si>
  <si>
    <t>Unit</t>
  </si>
  <si>
    <t>Ext</t>
  </si>
  <si>
    <t>Part #</t>
  </si>
  <si>
    <t>T5630E Black</t>
  </si>
  <si>
    <t>GCX3131</t>
  </si>
  <si>
    <t>ECX1651</t>
  </si>
  <si>
    <t>LEGEND PLATE 60mm YEL FOR 22mm E-STOP TYPE PUSHBUTTONS</t>
  </si>
  <si>
    <t>Automation Direct</t>
  </si>
  <si>
    <t>HUBBELL HBL5278C AC Flanged Inlet NEMA 5-15 Male White</t>
  </si>
  <si>
    <t xml:space="preserve">Shipping </t>
  </si>
  <si>
    <t>http://www.amazon.com/Okeler-Digital-Voltmeter-Display-Voltage/dp/B00FC484T8/ref=lh_ni_t?ie=UTF8&amp;psc=1&amp;smid=A1EF9OE38VX40W</t>
  </si>
  <si>
    <t>Anderson 30 Amp Duplex Powerpole Chassis Mount</t>
  </si>
  <si>
    <t>Hsun-4</t>
  </si>
  <si>
    <t>ARTICULATION</t>
  </si>
  <si>
    <t>Mod A Dock</t>
  </si>
  <si>
    <t>Mod B Dock</t>
  </si>
  <si>
    <t xml:space="preserve">12V Convenience </t>
  </si>
  <si>
    <t>INLET</t>
  </si>
  <si>
    <t>GFI</t>
  </si>
  <si>
    <t xml:space="preserve">Venue </t>
  </si>
  <si>
    <t>Power</t>
  </si>
  <si>
    <t>Test Port</t>
  </si>
  <si>
    <t>Batt. Charger</t>
  </si>
  <si>
    <t>Pit Bay Light</t>
  </si>
  <si>
    <t>Battery Control Box / Pit Bay Dock</t>
  </si>
  <si>
    <t>Switchcraft EHRJ45P5ES RJ45 Cat5 Feedthru Panel Mount Connector</t>
  </si>
  <si>
    <t>EHRJ45P5ES</t>
  </si>
  <si>
    <t>http://www.markertek.com/Connectors-Adapters/Data-Connectors-Adapters/RJ45-CAT5-and-CAT6-Connectors/Switchcraft-Corporation/EHRJ45P5E.xhtml</t>
  </si>
  <si>
    <t>McMaster</t>
  </si>
  <si>
    <t>Markertek.com</t>
  </si>
  <si>
    <t>Powerwerx</t>
  </si>
  <si>
    <t>http://www.stayonline.com/searchresult.aspx?categoryid=3247</t>
  </si>
  <si>
    <t>Stay on Line</t>
  </si>
  <si>
    <t>HBL5278C</t>
  </si>
  <si>
    <t>CED</t>
  </si>
  <si>
    <t>Felt Strip</t>
  </si>
  <si>
    <t>CO2 Regulator</t>
  </si>
  <si>
    <t>Vacuum Inlet</t>
  </si>
  <si>
    <t>Home Depot</t>
  </si>
  <si>
    <t>Plastic End Caps 2" x 1/8 Wall Square tube</t>
  </si>
  <si>
    <t>http://www.stayonline.com/detail.aspx?id=15401</t>
  </si>
  <si>
    <t>http://www.stayonline.com/detail.aspx?id=21076</t>
  </si>
  <si>
    <t>Qualtek AC Outlet IEC60320 C19 Female Screw-In Mounting - Quick Disconnect or Solder</t>
  </si>
  <si>
    <t>AC Inlet IEC60320 C20 Male</t>
  </si>
  <si>
    <t>C20/C19 SJT Jacket 16 Amp PDU Power Cords</t>
  </si>
  <si>
    <t>19505T13</t>
  </si>
  <si>
    <t>Casters Swivel</t>
  </si>
  <si>
    <t>http://www.usaboatstore.com/blue-sea-systems-185-series-thermal-circuit-breaker-panel-mount.htm</t>
  </si>
  <si>
    <t>http://www.homedepot.com/p/Lithonia-Lighting-4-ft-Flush-Mount-Outdoor-Gray-LED-Wet-Light-XWLED4-120/203526371#</t>
  </si>
  <si>
    <t>Model # XWLED4 120 Internet # 203526371 Store SKU # 502251</t>
  </si>
  <si>
    <t>Lithonia Lighting 4 ft. Flush Mount Outdoor Gray LED Wet Light</t>
  </si>
  <si>
    <t>Order#</t>
  </si>
  <si>
    <t>Tax</t>
  </si>
  <si>
    <t>Total</t>
  </si>
  <si>
    <t>Coast Aluminum</t>
  </si>
  <si>
    <t>Aluminum Bar 2  x .125 x 240</t>
  </si>
  <si>
    <t>6061 Aluminum Square Tube 2 x 2 x .125 x 240</t>
  </si>
  <si>
    <t>Central Vacuum Stores</t>
  </si>
  <si>
    <t>http://www.centralvacuumstores.com/Inlet/Beam/Main/105141-Plain-Utility-with-Ring.php</t>
  </si>
  <si>
    <t>Programmer</t>
  </si>
  <si>
    <t>Programmers Notebook</t>
  </si>
  <si>
    <t>CO2 CYLINDER</t>
  </si>
  <si>
    <t>Pneumatic A</t>
  </si>
  <si>
    <t>Pneumatic B</t>
  </si>
  <si>
    <t>Air Q. Coupler</t>
  </si>
  <si>
    <t>3 Way Valve</t>
  </si>
  <si>
    <t>Pressure Reg.w/ Gauges</t>
  </si>
  <si>
    <t>Air Lift Cylinder</t>
  </si>
  <si>
    <t>Submitted</t>
  </si>
  <si>
    <t>Paid</t>
  </si>
  <si>
    <t>Frys</t>
  </si>
  <si>
    <t>Pnuematic  Toggle valve 3 way, 3 Position 5 port Momentary Off Momentary</t>
  </si>
  <si>
    <t>All Air Inc</t>
  </si>
  <si>
    <t>http://www.pneumadyne.com/position-valves-p-680-l-en.html?language=en</t>
  </si>
  <si>
    <t>Toggle valve Guard</t>
  </si>
  <si>
    <t>http://www.mcmaster.com/#toggle-switch-guards/=q4bwj5</t>
  </si>
  <si>
    <t>Mc Master Carr</t>
  </si>
  <si>
    <t xml:space="preserve">Shop Vac Stanley SS </t>
  </si>
  <si>
    <t>Costco</t>
  </si>
  <si>
    <t>ELECTRICAL</t>
  </si>
  <si>
    <t>CHASSIS</t>
  </si>
  <si>
    <t>BENCH TOOLS</t>
  </si>
  <si>
    <t>PNEUMATICS</t>
  </si>
  <si>
    <t>1143T1</t>
  </si>
  <si>
    <t>BATTERY BOX</t>
  </si>
  <si>
    <t>Swivel Caster w/ Brake</t>
  </si>
  <si>
    <t>78155T16</t>
  </si>
  <si>
    <t>http://www.mcmaster.com/#catalog/119/1339/=q4loeu</t>
  </si>
  <si>
    <t xml:space="preserve">Fixed Caster </t>
  </si>
  <si>
    <t>78155T18</t>
  </si>
  <si>
    <t>1647A35</t>
  </si>
  <si>
    <t>Folding Handle</t>
  </si>
  <si>
    <t>http://www.mcmaster.com/#folding-handles/=q4lt69</t>
  </si>
  <si>
    <t>4138T63</t>
  </si>
  <si>
    <t>Gas Spring Ball End 50#, 16.14 in. Stroke</t>
  </si>
  <si>
    <t>http://www.mcmaster.com/#gas-springs/=q4m0w6</t>
  </si>
  <si>
    <t>6498K447</t>
  </si>
  <si>
    <t>http://www.mcmaster.com/#standard-air-cylinders/=q4m2sa</t>
  </si>
  <si>
    <t>Air Cylinder Pivot Mount Double Acting, 1-1/16 Bore  17" Stroke 21.62" Retracted</t>
  </si>
  <si>
    <t>Rod End 5/16 -24</t>
  </si>
  <si>
    <t>6498K647</t>
  </si>
  <si>
    <t>http://www.mcmaster.com/#standard-air-cylinders/=q4maoy</t>
  </si>
  <si>
    <t>Clevis End 5/16 -24</t>
  </si>
  <si>
    <t>6498K43</t>
  </si>
  <si>
    <t>http://www.mcmaster.com/#cadinlnord/6498k43/=q4mcbh</t>
  </si>
  <si>
    <t>Fastenal</t>
  </si>
  <si>
    <t>5/16 24  x 1-1/4" Bolt w/ nylock nut and washer</t>
  </si>
  <si>
    <t xml:space="preserve">5/16 24  x 1-1/4" Bolt </t>
  </si>
  <si>
    <t>5/16 24  x 1-1/4"  nylock nut and washer</t>
  </si>
  <si>
    <t>1/4" Bulkhead Union</t>
  </si>
  <si>
    <t>UB14</t>
  </si>
  <si>
    <t>http://www.automationdirect.com/adc/Shopping/Catalog/Pneumatic_Components/Pneumatic_Fittings_-a-_Air_Couplings/Push-to-Connect_Pneumatic_Fittings_(Thermoplastic)/Bulkhead_Union/UB14</t>
  </si>
  <si>
    <t>http://www.automationdirect.com/static/specs/nitraunionbulkhead.pdf</t>
  </si>
  <si>
    <t>Purchased</t>
  </si>
  <si>
    <t>Misc Steel</t>
  </si>
  <si>
    <t>None</t>
  </si>
  <si>
    <t>PRW Steel</t>
  </si>
  <si>
    <t>= 1</t>
  </si>
  <si>
    <t>Amount</t>
  </si>
  <si>
    <t>Balance</t>
  </si>
  <si>
    <t>TOTALS</t>
  </si>
  <si>
    <t>Date</t>
  </si>
  <si>
    <t xml:space="preserve">Paid </t>
  </si>
  <si>
    <t>Cash Expense</t>
  </si>
  <si>
    <t>GRR Visa</t>
  </si>
  <si>
    <t>Proposed Cost</t>
  </si>
  <si>
    <t>Recvd</t>
  </si>
  <si>
    <t>Visa</t>
  </si>
  <si>
    <t xml:space="preserve">Total </t>
  </si>
  <si>
    <t>Expense</t>
  </si>
  <si>
    <t>To Date</t>
  </si>
  <si>
    <t>Weld Supplies</t>
  </si>
  <si>
    <t>3/4 Plywood</t>
  </si>
  <si>
    <t>Myan Hardwood</t>
  </si>
  <si>
    <t>Casters fixed</t>
  </si>
  <si>
    <t>Casters Brake</t>
  </si>
  <si>
    <t>19505T23</t>
  </si>
  <si>
    <t>B&amp;B</t>
  </si>
  <si>
    <t>Misc Electronic switches ect.</t>
  </si>
  <si>
    <t>Bench brake welding supplies, air supplies</t>
  </si>
  <si>
    <t>Harbor Freight</t>
  </si>
  <si>
    <t>Tractor Supply</t>
  </si>
  <si>
    <t>Anticipated Restock Charge</t>
  </si>
  <si>
    <t>125 Amp Circuit Breaker</t>
  </si>
  <si>
    <t>GRR Stock</t>
  </si>
  <si>
    <t>50 Amp Anderson Powerpole</t>
  </si>
  <si>
    <t>Textured Paint</t>
  </si>
  <si>
    <t>Miners</t>
  </si>
  <si>
    <t>Dean Miller</t>
  </si>
  <si>
    <t>CO2 Cylinder</t>
  </si>
  <si>
    <t>1/4 Masonite</t>
  </si>
  <si>
    <t>1 X 2 Red oak</t>
  </si>
  <si>
    <t>#4 cable</t>
  </si>
  <si>
    <t>Need get Receipt</t>
  </si>
  <si>
    <t>Need Vendor</t>
  </si>
  <si>
    <t xml:space="preserve">.063 Aluminum </t>
  </si>
  <si>
    <t>perforated Metal Sheet 48 x 120</t>
  </si>
  <si>
    <t>1/2 Plywood</t>
  </si>
  <si>
    <t>C042401</t>
  </si>
  <si>
    <t>Fastners</t>
  </si>
  <si>
    <t>FASTNERS</t>
  </si>
  <si>
    <t>#6-32 Socket Head Cap Screw</t>
  </si>
  <si>
    <t>#14 THHN Stranded Cable Black</t>
  </si>
  <si>
    <t>#12 THHN Stranded Cable Blue</t>
  </si>
  <si>
    <t>HUBBELL HBL5279C AC Flanged Outlet NEMA 5-15 Male White</t>
  </si>
  <si>
    <t>http://www.stayonline.com/detail.aspx?id=8797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</si>
</sst>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2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000000"/>
      <name val="Verdana"/>
      <family val="2"/>
    </font>
    <font>
      <sz val="11"/>
      <color rgb="FF333333"/>
      <name val="Calibri"/>
      <family val="2"/>
      <scheme val="minor"/>
    </font>
    <font>
      <sz val="9"/>
      <color rgb="FF464C50"/>
      <name val="Verdana"/>
      <family val="2"/>
    </font>
    <font>
      <sz val="9"/>
      <color rgb="FF000000"/>
      <name val="Verdana"/>
      <family val="2"/>
    </font>
    <font>
      <sz val="9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2" tint="-0.49998474074526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</cellStyleXfs>
  <cellXfs count="563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0" borderId="0" xfId="0" applyFont="1" applyAlignment="1">
      <alignment horizontal="left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0" fillId="9" borderId="1" xfId="0" applyFill="1" applyBorder="1"/>
    <xf numFmtId="0" fontId="4" fillId="0" borderId="0" xfId="2" applyAlignment="1" applyProtection="1"/>
    <xf numFmtId="44" fontId="2" fillId="0" borderId="0" xfId="1" applyFont="1"/>
    <xf numFmtId="44" fontId="2" fillId="0" borderId="1" xfId="1" applyFont="1" applyBorder="1"/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2" applyBorder="1" applyAlignment="1" applyProtection="1"/>
    <xf numFmtId="0" fontId="0" fillId="10" borderId="1" xfId="0" applyFill="1" applyBorder="1" applyAlignment="1">
      <alignment horizontal="left"/>
    </xf>
    <xf numFmtId="0" fontId="5" fillId="10" borderId="1" xfId="0" applyFont="1" applyFill="1" applyBorder="1"/>
    <xf numFmtId="0" fontId="5" fillId="1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11" borderId="1" xfId="0" applyFont="1" applyFill="1" applyBorder="1"/>
    <xf numFmtId="0" fontId="5" fillId="11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wrapText="1"/>
    </xf>
    <xf numFmtId="44" fontId="5" fillId="11" borderId="1" xfId="1" applyFon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8" xfId="0" applyFill="1" applyBorder="1"/>
    <xf numFmtId="0" fontId="0" fillId="0" borderId="0" xfId="0" applyFill="1" applyBorder="1"/>
    <xf numFmtId="0" fontId="0" fillId="0" borderId="0" xfId="0" applyFill="1"/>
    <xf numFmtId="0" fontId="0" fillId="12" borderId="0" xfId="0" applyFill="1" applyBorder="1"/>
    <xf numFmtId="0" fontId="0" fillId="12" borderId="0" xfId="0" applyFill="1"/>
    <xf numFmtId="0" fontId="0" fillId="0" borderId="19" xfId="0" applyBorder="1"/>
    <xf numFmtId="0" fontId="0" fillId="0" borderId="19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8" fillId="0" borderId="1" xfId="0" applyFont="1" applyBorder="1"/>
    <xf numFmtId="0" fontId="9" fillId="5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0" fillId="18" borderId="0" xfId="0" applyFill="1"/>
    <xf numFmtId="0" fontId="8" fillId="19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18" borderId="0" xfId="0" applyFont="1" applyFill="1" applyBorder="1"/>
    <xf numFmtId="0" fontId="0" fillId="18" borderId="0" xfId="0" applyFill="1" applyBorder="1"/>
    <xf numFmtId="0" fontId="10" fillId="18" borderId="0" xfId="0" applyFont="1" applyFill="1" applyBorder="1"/>
    <xf numFmtId="0" fontId="3" fillId="18" borderId="0" xfId="0" applyFont="1" applyFill="1"/>
    <xf numFmtId="0" fontId="10" fillId="18" borderId="0" xfId="0" applyFont="1" applyFill="1"/>
    <xf numFmtId="0" fontId="11" fillId="18" borderId="0" xfId="0" applyFont="1" applyFill="1"/>
    <xf numFmtId="0" fontId="12" fillId="12" borderId="0" xfId="0" applyFont="1" applyFill="1" applyBorder="1"/>
    <xf numFmtId="0" fontId="11" fillId="18" borderId="0" xfId="0" applyFont="1" applyFill="1" applyBorder="1"/>
    <xf numFmtId="0" fontId="12" fillId="12" borderId="0" xfId="0" applyFont="1" applyFill="1"/>
    <xf numFmtId="0" fontId="3" fillId="12" borderId="0" xfId="0" applyFont="1" applyFill="1"/>
    <xf numFmtId="0" fontId="11" fillId="12" borderId="0" xfId="0" applyFont="1" applyFill="1"/>
    <xf numFmtId="0" fontId="11" fillId="12" borderId="0" xfId="0" applyFont="1" applyFill="1" applyBorder="1"/>
    <xf numFmtId="0" fontId="11" fillId="0" borderId="0" xfId="0" applyFont="1" applyFill="1" applyBorder="1"/>
    <xf numFmtId="0" fontId="13" fillId="12" borderId="0" xfId="0" applyFont="1" applyFill="1" applyBorder="1"/>
    <xf numFmtId="0" fontId="14" fillId="0" borderId="16" xfId="0" applyFont="1" applyBorder="1"/>
    <xf numFmtId="0" fontId="5" fillId="0" borderId="18" xfId="0" applyFont="1" applyBorder="1"/>
    <xf numFmtId="0" fontId="7" fillId="20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5" fillId="18" borderId="0" xfId="0" applyFont="1" applyFill="1" applyAlignment="1">
      <alignment horizontal="center" vertical="center"/>
    </xf>
    <xf numFmtId="0" fontId="8" fillId="14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5" fillId="0" borderId="17" xfId="0" applyFont="1" applyBorder="1"/>
    <xf numFmtId="0" fontId="17" fillId="7" borderId="1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10" borderId="1" xfId="0" applyFont="1" applyFill="1" applyBorder="1" applyAlignment="1">
      <alignment horizontal="center"/>
    </xf>
    <xf numFmtId="0" fontId="0" fillId="0" borderId="21" xfId="0" applyBorder="1"/>
    <xf numFmtId="0" fontId="0" fillId="10" borderId="1" xfId="0" applyFill="1" applyBorder="1" applyAlignment="1">
      <alignment vertical="center"/>
    </xf>
    <xf numFmtId="0" fontId="8" fillId="22" borderId="1" xfId="0" applyFont="1" applyFill="1" applyBorder="1" applyAlignment="1">
      <alignment horizontal="center" vertical="center"/>
    </xf>
    <xf numFmtId="0" fontId="0" fillId="0" borderId="22" xfId="0" applyBorder="1"/>
    <xf numFmtId="0" fontId="0" fillId="0" borderId="22" xfId="0" applyFill="1" applyBorder="1"/>
    <xf numFmtId="0" fontId="5" fillId="0" borderId="0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8" fillId="14" borderId="2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8" fillId="13" borderId="20" xfId="0" applyFont="1" applyFill="1" applyBorder="1" applyAlignment="1">
      <alignment horizontal="center" vertical="center"/>
    </xf>
    <xf numFmtId="0" fontId="8" fillId="9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4" fontId="2" fillId="0" borderId="0" xfId="1" applyFont="1"/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9" borderId="1" xfId="0" applyFill="1" applyBorder="1" applyAlignment="1">
      <alignment horizontal="center"/>
    </xf>
    <xf numFmtId="0" fontId="10" fillId="0" borderId="0" xfId="0" applyFont="1" applyFill="1"/>
    <xf numFmtId="0" fontId="0" fillId="0" borderId="33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14" borderId="0" xfId="0" applyFill="1"/>
    <xf numFmtId="0" fontId="0" fillId="14" borderId="0" xfId="0" applyFill="1" applyBorder="1"/>
    <xf numFmtId="0" fontId="11" fillId="14" borderId="0" xfId="0" applyFont="1" applyFill="1"/>
    <xf numFmtId="0" fontId="12" fillId="0" borderId="0" xfId="0" applyFont="1" applyFill="1" applyBorder="1"/>
    <xf numFmtId="0" fontId="0" fillId="0" borderId="0" xfId="0" applyFill="1" applyBorder="1" applyAlignment="1">
      <alignment vertical="center" wrapText="1"/>
    </xf>
    <xf numFmtId="0" fontId="11" fillId="0" borderId="0" xfId="0" applyFont="1" applyFill="1"/>
    <xf numFmtId="0" fontId="0" fillId="9" borderId="17" xfId="0" applyFill="1" applyBorder="1"/>
    <xf numFmtId="0" fontId="0" fillId="0" borderId="0" xfId="0" applyFill="1" applyBorder="1" applyAlignment="1">
      <alignment vertical="center"/>
    </xf>
    <xf numFmtId="0" fontId="12" fillId="0" borderId="0" xfId="0" applyFont="1" applyFill="1"/>
    <xf numFmtId="0" fontId="8" fillId="5" borderId="1" xfId="0" applyFont="1" applyFill="1" applyBorder="1" applyAlignment="1">
      <alignment horizontal="center" vertical="center"/>
    </xf>
    <xf numFmtId="0" fontId="8" fillId="19" borderId="0" xfId="0" applyFont="1" applyFill="1" applyBorder="1" applyAlignment="1">
      <alignment horizontal="center" vertical="center"/>
    </xf>
    <xf numFmtId="0" fontId="8" fillId="14" borderId="0" xfId="0" applyFont="1" applyFill="1" applyBorder="1" applyAlignment="1">
      <alignment horizontal="center" vertical="center"/>
    </xf>
    <xf numFmtId="0" fontId="10" fillId="5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0" fillId="5" borderId="0" xfId="0" applyFill="1" applyBorder="1"/>
    <xf numFmtId="0" fontId="9" fillId="5" borderId="34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4" fillId="0" borderId="3" xfId="0" applyFont="1" applyBorder="1"/>
    <xf numFmtId="0" fontId="12" fillId="14" borderId="0" xfId="0" applyFont="1" applyFill="1" applyBorder="1"/>
    <xf numFmtId="0" fontId="0" fillId="19" borderId="6" xfId="0" applyFill="1" applyBorder="1"/>
    <xf numFmtId="0" fontId="12" fillId="0" borderId="0" xfId="0" applyFont="1"/>
    <xf numFmtId="0" fontId="5" fillId="19" borderId="2" xfId="0" applyFont="1" applyFill="1" applyBorder="1"/>
    <xf numFmtId="0" fontId="0" fillId="19" borderId="3" xfId="0" applyFill="1" applyBorder="1"/>
    <xf numFmtId="0" fontId="0" fillId="19" borderId="4" xfId="0" applyFill="1" applyBorder="1"/>
    <xf numFmtId="0" fontId="0" fillId="19" borderId="5" xfId="0" applyFill="1" applyBorder="1"/>
    <xf numFmtId="0" fontId="0" fillId="19" borderId="0" xfId="0" applyFill="1" applyBorder="1"/>
    <xf numFmtId="0" fontId="0" fillId="19" borderId="0" xfId="0" applyFill="1" applyBorder="1" applyAlignment="1">
      <alignment horizontal="center" vertical="center"/>
    </xf>
    <xf numFmtId="0" fontId="0" fillId="19" borderId="0" xfId="0" applyFill="1" applyBorder="1" applyAlignment="1">
      <alignment vertical="center" wrapText="1"/>
    </xf>
    <xf numFmtId="0" fontId="0" fillId="19" borderId="7" xfId="0" applyFill="1" applyBorder="1"/>
    <xf numFmtId="0" fontId="0" fillId="19" borderId="8" xfId="0" applyFill="1" applyBorder="1"/>
    <xf numFmtId="0" fontId="0" fillId="19" borderId="8" xfId="0" applyFill="1" applyBorder="1" applyAlignment="1">
      <alignment horizontal="center" vertical="center"/>
    </xf>
    <xf numFmtId="0" fontId="0" fillId="19" borderId="6" xfId="0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0" fillId="19" borderId="0" xfId="0" applyFill="1" applyBorder="1" applyAlignment="1">
      <alignment vertical="center"/>
    </xf>
    <xf numFmtId="0" fontId="0" fillId="19" borderId="9" xfId="0" applyFill="1" applyBorder="1"/>
    <xf numFmtId="0" fontId="8" fillId="19" borderId="8" xfId="0" applyFont="1" applyFill="1" applyBorder="1" applyAlignment="1">
      <alignment horizontal="center" vertical="center"/>
    </xf>
    <xf numFmtId="0" fontId="9" fillId="19" borderId="0" xfId="0" applyFont="1" applyFill="1" applyBorder="1" applyAlignment="1">
      <alignment horizontal="center" vertical="center"/>
    </xf>
    <xf numFmtId="0" fontId="8" fillId="19" borderId="3" xfId="0" applyFont="1" applyFill="1" applyBorder="1" applyAlignment="1">
      <alignment horizontal="center" vertical="center"/>
    </xf>
    <xf numFmtId="0" fontId="0" fillId="19" borderId="28" xfId="0" applyFill="1" applyBorder="1" applyAlignment="1"/>
    <xf numFmtId="0" fontId="0" fillId="19" borderId="29" xfId="0" applyFill="1" applyBorder="1" applyAlignment="1"/>
    <xf numFmtId="0" fontId="0" fillId="19" borderId="30" xfId="0" applyFill="1" applyBorder="1" applyAlignment="1"/>
    <xf numFmtId="0" fontId="12" fillId="0" borderId="0" xfId="0" applyFont="1" applyBorder="1"/>
    <xf numFmtId="0" fontId="0" fillId="3" borderId="19" xfId="0" applyFill="1" applyBorder="1"/>
    <xf numFmtId="0" fontId="0" fillId="3" borderId="19" xfId="0" applyFill="1" applyBorder="1" applyAlignment="1">
      <alignment horizontal="center" vertical="center" wrapText="1"/>
    </xf>
    <xf numFmtId="0" fontId="0" fillId="3" borderId="15" xfId="0" applyFill="1" applyBorder="1"/>
    <xf numFmtId="0" fontId="0" fillId="3" borderId="27" xfId="0" applyFill="1" applyBorder="1"/>
    <xf numFmtId="0" fontId="0" fillId="23" borderId="0" xfId="0" applyFill="1" applyBorder="1" applyAlignment="1">
      <alignment horizontal="center" vertical="center"/>
    </xf>
    <xf numFmtId="0" fontId="12" fillId="23" borderId="0" xfId="0" applyFont="1" applyFill="1" applyBorder="1"/>
    <xf numFmtId="0" fontId="0" fillId="23" borderId="0" xfId="0" applyFill="1"/>
    <xf numFmtId="0" fontId="0" fillId="23" borderId="0" xfId="0" applyFill="1" applyBorder="1"/>
    <xf numFmtId="0" fontId="0" fillId="23" borderId="17" xfId="0" applyFill="1" applyBorder="1"/>
    <xf numFmtId="0" fontId="0" fillId="23" borderId="18" xfId="0" applyFill="1" applyBorder="1"/>
    <xf numFmtId="0" fontId="8" fillId="5" borderId="34" xfId="0" applyFont="1" applyFill="1" applyBorder="1" applyAlignment="1">
      <alignment horizontal="center" vertical="center" wrapText="1"/>
    </xf>
    <xf numFmtId="0" fontId="12" fillId="3" borderId="32" xfId="0" applyFont="1" applyFill="1" applyBorder="1"/>
    <xf numFmtId="0" fontId="0" fillId="9" borderId="12" xfId="0" applyFill="1" applyBorder="1"/>
    <xf numFmtId="0" fontId="0" fillId="9" borderId="27" xfId="0" applyFill="1" applyBorder="1"/>
    <xf numFmtId="0" fontId="0" fillId="9" borderId="19" xfId="0" applyFill="1" applyBorder="1"/>
    <xf numFmtId="0" fontId="0" fillId="23" borderId="15" xfId="0" applyFill="1" applyBorder="1"/>
    <xf numFmtId="0" fontId="12" fillId="23" borderId="32" xfId="0" applyFont="1" applyFill="1" applyBorder="1"/>
    <xf numFmtId="0" fontId="0" fillId="23" borderId="19" xfId="0" applyFill="1" applyBorder="1"/>
    <xf numFmtId="0" fontId="0" fillId="23" borderId="16" xfId="0" applyFill="1" applyBorder="1"/>
    <xf numFmtId="0" fontId="0" fillId="23" borderId="12" xfId="0" applyFill="1" applyBorder="1"/>
    <xf numFmtId="0" fontId="0" fillId="23" borderId="14" xfId="0" applyFill="1" applyBorder="1"/>
    <xf numFmtId="0" fontId="8" fillId="24" borderId="1" xfId="0" applyFont="1" applyFill="1" applyBorder="1" applyAlignment="1">
      <alignment horizontal="center" vertical="center"/>
    </xf>
    <xf numFmtId="0" fontId="8" fillId="24" borderId="34" xfId="0" applyFont="1" applyFill="1" applyBorder="1" applyAlignment="1">
      <alignment horizontal="center" vertical="center"/>
    </xf>
    <xf numFmtId="0" fontId="8" fillId="24" borderId="35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14" borderId="19" xfId="0" applyFill="1" applyBorder="1"/>
    <xf numFmtId="0" fontId="0" fillId="14" borderId="32" xfId="0" applyFill="1" applyBorder="1"/>
    <xf numFmtId="0" fontId="0" fillId="23" borderId="32" xfId="0" applyFill="1" applyBorder="1"/>
    <xf numFmtId="0" fontId="0" fillId="23" borderId="13" xfId="0" applyFill="1" applyBorder="1"/>
    <xf numFmtId="0" fontId="0" fillId="14" borderId="27" xfId="0" applyFill="1" applyBorder="1"/>
    <xf numFmtId="0" fontId="0" fillId="14" borderId="37" xfId="0" applyFill="1" applyBorder="1"/>
    <xf numFmtId="0" fontId="0" fillId="23" borderId="27" xfId="0" applyFill="1" applyBorder="1"/>
    <xf numFmtId="0" fontId="19" fillId="5" borderId="1" xfId="0" applyFont="1" applyFill="1" applyBorder="1" applyAlignment="1">
      <alignment horizontal="center" vertical="center"/>
    </xf>
    <xf numFmtId="0" fontId="19" fillId="24" borderId="1" xfId="0" applyFont="1" applyFill="1" applyBorder="1" applyAlignment="1">
      <alignment horizontal="center" vertical="center"/>
    </xf>
    <xf numFmtId="0" fontId="19" fillId="16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24" borderId="1" xfId="0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center"/>
    </xf>
    <xf numFmtId="0" fontId="20" fillId="0" borderId="0" xfId="0" applyFont="1" applyBorder="1"/>
    <xf numFmtId="0" fontId="19" fillId="22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2" fillId="0" borderId="2" xfId="0" applyFont="1" applyBorder="1"/>
    <xf numFmtId="0" fontId="21" fillId="0" borderId="3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22" borderId="1" xfId="0" applyFont="1" applyFill="1" applyBorder="1" applyAlignment="1">
      <alignment horizontal="center" vertical="center"/>
    </xf>
    <xf numFmtId="0" fontId="11" fillId="5" borderId="0" xfId="0" applyFont="1" applyFill="1" applyBorder="1"/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8" fillId="5" borderId="36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0" fillId="23" borderId="31" xfId="0" applyFill="1" applyBorder="1"/>
    <xf numFmtId="0" fontId="0" fillId="23" borderId="21" xfId="0" applyFill="1" applyBorder="1"/>
    <xf numFmtId="0" fontId="0" fillId="23" borderId="34" xfId="0" applyFill="1" applyBorder="1"/>
    <xf numFmtId="0" fontId="0" fillId="23" borderId="10" xfId="0" applyFill="1" applyBorder="1"/>
    <xf numFmtId="0" fontId="8" fillId="16" borderId="36" xfId="0" applyFont="1" applyFill="1" applyBorder="1" applyAlignment="1">
      <alignment horizontal="center" vertical="center"/>
    </xf>
    <xf numFmtId="0" fontId="0" fillId="4" borderId="31" xfId="0" applyFill="1" applyBorder="1"/>
    <xf numFmtId="0" fontId="0" fillId="4" borderId="19" xfId="0" applyFill="1" applyBorder="1"/>
    <xf numFmtId="0" fontId="0" fillId="4" borderId="32" xfId="0" applyFill="1" applyBorder="1"/>
    <xf numFmtId="0" fontId="0" fillId="13" borderId="31" xfId="0" applyFill="1" applyBorder="1"/>
    <xf numFmtId="0" fontId="0" fillId="13" borderId="19" xfId="0" applyFill="1" applyBorder="1"/>
    <xf numFmtId="0" fontId="0" fillId="13" borderId="21" xfId="0" applyFill="1" applyBorder="1"/>
    <xf numFmtId="0" fontId="0" fillId="14" borderId="21" xfId="0" applyFill="1" applyBorder="1"/>
    <xf numFmtId="0" fontId="0" fillId="23" borderId="19" xfId="0" applyFill="1" applyBorder="1" applyAlignment="1">
      <alignment vertical="center"/>
    </xf>
    <xf numFmtId="0" fontId="0" fillId="23" borderId="27" xfId="0" applyFill="1" applyBorder="1" applyAlignment="1">
      <alignment horizontal="center" vertical="center"/>
    </xf>
    <xf numFmtId="0" fontId="0" fillId="23" borderId="17" xfId="0" applyFill="1" applyBorder="1" applyAlignment="1">
      <alignment vertical="center"/>
    </xf>
    <xf numFmtId="0" fontId="0" fillId="0" borderId="28" xfId="0" applyFill="1" applyBorder="1" applyAlignment="1"/>
    <xf numFmtId="0" fontId="0" fillId="0" borderId="29" xfId="0" applyFill="1" applyBorder="1" applyAlignment="1"/>
    <xf numFmtId="0" fontId="0" fillId="0" borderId="30" xfId="0" applyFill="1" applyBorder="1" applyAlignment="1"/>
    <xf numFmtId="0" fontId="0" fillId="19" borderId="2" xfId="0" applyFill="1" applyBorder="1"/>
    <xf numFmtId="0" fontId="0" fillId="14" borderId="12" xfId="0" applyFill="1" applyBorder="1"/>
    <xf numFmtId="0" fontId="0" fillId="14" borderId="17" xfId="0" applyFill="1" applyBorder="1"/>
    <xf numFmtId="0" fontId="5" fillId="19" borderId="3" xfId="0" applyFont="1" applyFill="1" applyBorder="1"/>
    <xf numFmtId="0" fontId="0" fillId="9" borderId="31" xfId="0" applyFill="1" applyBorder="1"/>
    <xf numFmtId="0" fontId="8" fillId="22" borderId="34" xfId="0" applyFont="1" applyFill="1" applyBorder="1" applyAlignment="1">
      <alignment horizontal="center" vertical="center"/>
    </xf>
    <xf numFmtId="0" fontId="9" fillId="19" borderId="6" xfId="0" applyFont="1" applyFill="1" applyBorder="1" applyAlignment="1">
      <alignment horizontal="center" vertical="center"/>
    </xf>
    <xf numFmtId="0" fontId="9" fillId="19" borderId="8" xfId="0" applyFont="1" applyFill="1" applyBorder="1" applyAlignment="1">
      <alignment horizontal="center" vertical="center"/>
    </xf>
    <xf numFmtId="0" fontId="9" fillId="19" borderId="9" xfId="0" applyFont="1" applyFill="1" applyBorder="1" applyAlignment="1">
      <alignment horizontal="center" vertical="center"/>
    </xf>
    <xf numFmtId="0" fontId="0" fillId="14" borderId="15" xfId="0" applyFill="1" applyBorder="1"/>
    <xf numFmtId="0" fontId="0" fillId="12" borderId="32" xfId="0" applyFill="1" applyBorder="1"/>
    <xf numFmtId="0" fontId="11" fillId="5" borderId="0" xfId="0" applyFont="1" applyFill="1" applyBorder="1" applyAlignment="1"/>
    <xf numFmtId="0" fontId="18" fillId="13" borderId="0" xfId="0" applyFont="1" applyFill="1" applyBorder="1" applyAlignment="1"/>
    <xf numFmtId="0" fontId="12" fillId="12" borderId="0" xfId="0" applyFont="1" applyFill="1" applyBorder="1" applyAlignment="1"/>
    <xf numFmtId="0" fontId="12" fillId="9" borderId="0" xfId="0" applyFont="1" applyFill="1" applyBorder="1" applyAlignment="1"/>
    <xf numFmtId="0" fontId="12" fillId="14" borderId="0" xfId="0" applyFont="1" applyFill="1" applyBorder="1" applyAlignment="1">
      <alignment horizontal="left" vertical="center"/>
    </xf>
    <xf numFmtId="0" fontId="0" fillId="23" borderId="31" xfId="0" applyFill="1" applyBorder="1" applyAlignment="1">
      <alignment horizontal="center"/>
    </xf>
    <xf numFmtId="0" fontId="0" fillId="19" borderId="6" xfId="0" applyFill="1" applyBorder="1" applyAlignment="1">
      <alignment vertical="center"/>
    </xf>
    <xf numFmtId="0" fontId="8" fillId="5" borderId="19" xfId="0" applyFont="1" applyFill="1" applyBorder="1" applyAlignment="1">
      <alignment horizontal="center" vertical="center"/>
    </xf>
    <xf numFmtId="0" fontId="8" fillId="19" borderId="0" xfId="0" applyFont="1" applyFill="1" applyBorder="1" applyAlignment="1">
      <alignment vertical="top"/>
    </xf>
    <xf numFmtId="0" fontId="0" fillId="14" borderId="14" xfId="0" applyFill="1" applyBorder="1"/>
    <xf numFmtId="0" fontId="8" fillId="19" borderId="0" xfId="0" applyFont="1" applyFill="1" applyBorder="1" applyAlignment="1">
      <alignment vertical="center"/>
    </xf>
    <xf numFmtId="0" fontId="8" fillId="16" borderId="38" xfId="0" applyFont="1" applyFill="1" applyBorder="1" applyAlignment="1">
      <alignment horizontal="center" vertical="center"/>
    </xf>
    <xf numFmtId="0" fontId="8" fillId="16" borderId="34" xfId="0" applyFont="1" applyFill="1" applyBorder="1" applyAlignment="1">
      <alignment horizontal="center" vertical="center"/>
    </xf>
    <xf numFmtId="44" fontId="2" fillId="0" borderId="0" xfId="1" applyFont="1"/>
    <xf numFmtId="44" fontId="0" fillId="0" borderId="0" xfId="0" applyNumberFormat="1"/>
    <xf numFmtId="0" fontId="0" fillId="0" borderId="0" xfId="0" applyBorder="1" applyAlignment="1">
      <alignment horizontal="center" vertical="center" wrapText="1"/>
    </xf>
    <xf numFmtId="0" fontId="0" fillId="19" borderId="3" xfId="0" applyFill="1" applyBorder="1" applyAlignment="1">
      <alignment vertical="center"/>
    </xf>
    <xf numFmtId="0" fontId="0" fillId="19" borderId="4" xfId="0" applyFill="1" applyBorder="1" applyAlignment="1">
      <alignment vertical="center"/>
    </xf>
    <xf numFmtId="0" fontId="0" fillId="19" borderId="5" xfId="0" applyFill="1" applyBorder="1" applyAlignment="1">
      <alignment vertical="center"/>
    </xf>
    <xf numFmtId="0" fontId="0" fillId="19" borderId="7" xfId="0" applyFill="1" applyBorder="1" applyAlignment="1">
      <alignment vertical="center"/>
    </xf>
    <xf numFmtId="0" fontId="0" fillId="19" borderId="8" xfId="0" applyFill="1" applyBorder="1" applyAlignment="1">
      <alignment vertical="center"/>
    </xf>
    <xf numFmtId="0" fontId="0" fillId="19" borderId="9" xfId="0" applyFill="1" applyBorder="1" applyAlignment="1">
      <alignment vertical="center"/>
    </xf>
    <xf numFmtId="0" fontId="5" fillId="19" borderId="2" xfId="0" applyFont="1" applyFill="1" applyBorder="1" applyAlignment="1">
      <alignment vertical="center"/>
    </xf>
    <xf numFmtId="0" fontId="8" fillId="22" borderId="39" xfId="0" applyFont="1" applyFill="1" applyBorder="1" applyAlignment="1">
      <alignment horizontal="center" vertical="center"/>
    </xf>
    <xf numFmtId="0" fontId="18" fillId="9" borderId="32" xfId="0" applyFont="1" applyFill="1" applyBorder="1"/>
    <xf numFmtId="0" fontId="18" fillId="23" borderId="32" xfId="0" applyFont="1" applyFill="1" applyBorder="1"/>
    <xf numFmtId="0" fontId="0" fillId="3" borderId="18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18" fillId="9" borderId="19" xfId="0" applyFont="1" applyFill="1" applyBorder="1"/>
    <xf numFmtId="0" fontId="18" fillId="23" borderId="19" xfId="0" applyFont="1" applyFill="1" applyBorder="1"/>
    <xf numFmtId="0" fontId="0" fillId="3" borderId="14" xfId="0" applyFill="1" applyBorder="1"/>
    <xf numFmtId="0" fontId="0" fillId="3" borderId="12" xfId="0" applyFill="1" applyBorder="1"/>
    <xf numFmtId="0" fontId="0" fillId="9" borderId="40" xfId="0" applyFill="1" applyBorder="1"/>
    <xf numFmtId="0" fontId="12" fillId="9" borderId="19" xfId="0" applyFont="1" applyFill="1" applyBorder="1"/>
    <xf numFmtId="0" fontId="0" fillId="9" borderId="32" xfId="0" applyFill="1" applyBorder="1"/>
    <xf numFmtId="0" fontId="12" fillId="9" borderId="19" xfId="0" applyFont="1" applyFill="1" applyBorder="1" applyAlignment="1">
      <alignment horizontal="center" vertical="center"/>
    </xf>
    <xf numFmtId="0" fontId="0" fillId="9" borderId="19" xfId="0" applyFill="1" applyBorder="1" applyAlignment="1">
      <alignment vertical="center" wrapText="1"/>
    </xf>
    <xf numFmtId="0" fontId="0" fillId="3" borderId="31" xfId="0" applyFill="1" applyBorder="1" applyAlignment="1">
      <alignment horizontal="center" vertical="center" wrapText="1"/>
    </xf>
    <xf numFmtId="0" fontId="12" fillId="3" borderId="27" xfId="0" applyFont="1" applyFill="1" applyBorder="1"/>
    <xf numFmtId="0" fontId="0" fillId="3" borderId="17" xfId="0" applyFill="1" applyBorder="1"/>
    <xf numFmtId="0" fontId="11" fillId="9" borderId="14" xfId="0" applyFont="1" applyFill="1" applyBorder="1"/>
    <xf numFmtId="0" fontId="0" fillId="3" borderId="37" xfId="0" applyFill="1" applyBorder="1"/>
    <xf numFmtId="0" fontId="12" fillId="14" borderId="27" xfId="0" applyFont="1" applyFill="1" applyBorder="1"/>
    <xf numFmtId="0" fontId="0" fillId="3" borderId="31" xfId="0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2" fillId="9" borderId="27" xfId="0" applyFont="1" applyFill="1" applyBorder="1"/>
    <xf numFmtId="0" fontId="0" fillId="9" borderId="15" xfId="0" applyFill="1" applyBorder="1" applyAlignment="1">
      <alignment vertical="center" wrapText="1"/>
    </xf>
    <xf numFmtId="0" fontId="5" fillId="19" borderId="5" xfId="0" applyFont="1" applyFill="1" applyBorder="1"/>
    <xf numFmtId="0" fontId="0" fillId="19" borderId="5" xfId="0" applyFill="1" applyBorder="1" applyAlignment="1">
      <alignment horizontal="center" vertical="center"/>
    </xf>
    <xf numFmtId="0" fontId="12" fillId="23" borderId="19" xfId="0" applyFont="1" applyFill="1" applyBorder="1"/>
    <xf numFmtId="0" fontId="11" fillId="5" borderId="19" xfId="0" applyFont="1" applyFill="1" applyBorder="1"/>
    <xf numFmtId="0" fontId="12" fillId="23" borderId="19" xfId="0" applyFont="1" applyFill="1" applyBorder="1" applyAlignment="1">
      <alignment horizontal="center"/>
    </xf>
    <xf numFmtId="0" fontId="0" fillId="12" borderId="19" xfId="0" applyFill="1" applyBorder="1"/>
    <xf numFmtId="0" fontId="12" fillId="3" borderId="19" xfId="0" applyFont="1" applyFill="1" applyBorder="1"/>
    <xf numFmtId="0" fontId="12" fillId="13" borderId="19" xfId="0" applyFont="1" applyFill="1" applyBorder="1"/>
    <xf numFmtId="0" fontId="18" fillId="13" borderId="19" xfId="0" applyFont="1" applyFill="1" applyBorder="1" applyAlignment="1"/>
    <xf numFmtId="0" fontId="0" fillId="13" borderId="15" xfId="0" applyFill="1" applyBorder="1"/>
    <xf numFmtId="0" fontId="0" fillId="13" borderId="27" xfId="0" applyFill="1" applyBorder="1"/>
    <xf numFmtId="0" fontId="0" fillId="13" borderId="27" xfId="0" applyFill="1" applyBorder="1" applyAlignment="1">
      <alignment vertical="center" wrapText="1"/>
    </xf>
    <xf numFmtId="0" fontId="0" fillId="13" borderId="17" xfId="0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 wrapText="1"/>
    </xf>
    <xf numFmtId="0" fontId="0" fillId="13" borderId="14" xfId="0" applyFill="1" applyBorder="1"/>
    <xf numFmtId="0" fontId="0" fillId="13" borderId="12" xfId="0" applyFill="1" applyBorder="1"/>
    <xf numFmtId="0" fontId="0" fillId="0" borderId="42" xfId="0" applyFill="1" applyBorder="1"/>
    <xf numFmtId="0" fontId="0" fillId="0" borderId="42" xfId="0" applyBorder="1"/>
    <xf numFmtId="0" fontId="0" fillId="9" borderId="43" xfId="0" applyFill="1" applyBorder="1"/>
    <xf numFmtId="0" fontId="12" fillId="0" borderId="42" xfId="0" applyFont="1" applyFill="1" applyBorder="1"/>
    <xf numFmtId="0" fontId="0" fillId="3" borderId="43" xfId="0" applyFill="1" applyBorder="1"/>
    <xf numFmtId="0" fontId="0" fillId="23" borderId="43" xfId="0" applyFill="1" applyBorder="1"/>
    <xf numFmtId="0" fontId="0" fillId="23" borderId="42" xfId="0" applyFill="1" applyBorder="1"/>
    <xf numFmtId="0" fontId="12" fillId="9" borderId="19" xfId="0" applyFont="1" applyFill="1" applyBorder="1" applyAlignment="1">
      <alignment horizontal="center"/>
    </xf>
    <xf numFmtId="0" fontId="12" fillId="14" borderId="19" xfId="0" applyFont="1" applyFill="1" applyBorder="1"/>
    <xf numFmtId="0" fontId="12" fillId="14" borderId="19" xfId="0" applyFont="1" applyFill="1" applyBorder="1" applyAlignment="1">
      <alignment horizontal="left" vertical="center"/>
    </xf>
    <xf numFmtId="0" fontId="12" fillId="14" borderId="32" xfId="0" applyFont="1" applyFill="1" applyBorder="1"/>
    <xf numFmtId="0" fontId="12" fillId="12" borderId="19" xfId="0" applyFont="1" applyFill="1" applyBorder="1"/>
    <xf numFmtId="0" fontId="12" fillId="12" borderId="31" xfId="0" applyFont="1" applyFill="1" applyBorder="1"/>
    <xf numFmtId="0" fontId="0" fillId="12" borderId="18" xfId="0" applyFill="1" applyBorder="1"/>
    <xf numFmtId="0" fontId="0" fillId="12" borderId="16" xfId="0" applyFill="1" applyBorder="1"/>
    <xf numFmtId="0" fontId="0" fillId="12" borderId="15" xfId="0" applyFill="1" applyBorder="1"/>
    <xf numFmtId="0" fontId="0" fillId="12" borderId="27" xfId="0" applyFill="1" applyBorder="1"/>
    <xf numFmtId="0" fontId="0" fillId="12" borderId="17" xfId="0" applyFill="1" applyBorder="1"/>
    <xf numFmtId="0" fontId="12" fillId="23" borderId="19" xfId="0" applyFont="1" applyFill="1" applyBorder="1" applyAlignment="1">
      <alignment horizontal="center" vertical="center"/>
    </xf>
    <xf numFmtId="0" fontId="12" fillId="12" borderId="19" xfId="0" applyFont="1" applyFill="1" applyBorder="1" applyAlignment="1">
      <alignment horizontal="center" vertical="center"/>
    </xf>
    <xf numFmtId="0" fontId="0" fillId="14" borderId="26" xfId="0" applyFill="1" applyBorder="1"/>
    <xf numFmtId="0" fontId="0" fillId="12" borderId="13" xfId="0" applyFill="1" applyBorder="1"/>
    <xf numFmtId="0" fontId="0" fillId="12" borderId="23" xfId="0" applyFill="1" applyBorder="1"/>
    <xf numFmtId="0" fontId="12" fillId="14" borderId="21" xfId="0" applyFont="1" applyFill="1" applyBorder="1"/>
    <xf numFmtId="0" fontId="12" fillId="12" borderId="32" xfId="0" applyFont="1" applyFill="1" applyBorder="1"/>
    <xf numFmtId="0" fontId="0" fillId="3" borderId="40" xfId="0" applyFill="1" applyBorder="1"/>
    <xf numFmtId="0" fontId="8" fillId="24" borderId="41" xfId="0" applyFont="1" applyFill="1" applyBorder="1" applyAlignment="1">
      <alignment horizontal="center" vertical="center"/>
    </xf>
    <xf numFmtId="0" fontId="12" fillId="13" borderId="19" xfId="0" applyFont="1" applyFill="1" applyBorder="1" applyAlignment="1">
      <alignment horizontal="center"/>
    </xf>
    <xf numFmtId="0" fontId="12" fillId="14" borderId="19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0" fillId="14" borderId="36" xfId="0" applyFill="1" applyBorder="1"/>
    <xf numFmtId="0" fontId="0" fillId="19" borderId="6" xfId="0" applyFill="1" applyBorder="1" applyAlignment="1">
      <alignment vertical="center" wrapText="1"/>
    </xf>
    <xf numFmtId="0" fontId="0" fillId="13" borderId="32" xfId="0" applyFill="1" applyBorder="1"/>
    <xf numFmtId="0" fontId="5" fillId="19" borderId="2" xfId="0" applyFont="1" applyFill="1" applyBorder="1" applyAlignment="1">
      <alignment horizontal="left"/>
    </xf>
    <xf numFmtId="0" fontId="8" fillId="16" borderId="21" xfId="0" applyFont="1" applyFill="1" applyBorder="1" applyAlignment="1">
      <alignment horizontal="center" vertical="center"/>
    </xf>
    <xf numFmtId="0" fontId="9" fillId="19" borderId="0" xfId="0" applyFont="1" applyFill="1" applyBorder="1" applyAlignment="1">
      <alignment horizontal="center" vertical="top"/>
    </xf>
    <xf numFmtId="0" fontId="8" fillId="19" borderId="0" xfId="0" applyFont="1" applyFill="1" applyBorder="1" applyAlignment="1">
      <alignment horizontal="center" vertical="top"/>
    </xf>
    <xf numFmtId="0" fontId="0" fillId="14" borderId="43" xfId="0" applyFill="1" applyBorder="1"/>
    <xf numFmtId="0" fontId="8" fillId="22" borderId="44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8" fillId="22" borderId="35" xfId="0" applyFont="1" applyFill="1" applyBorder="1" applyAlignment="1">
      <alignment horizontal="center" vertical="center"/>
    </xf>
    <xf numFmtId="0" fontId="0" fillId="0" borderId="45" xfId="0" applyBorder="1"/>
    <xf numFmtId="0" fontId="8" fillId="5" borderId="41" xfId="0" applyFont="1" applyFill="1" applyBorder="1" applyAlignment="1">
      <alignment horizontal="center" vertical="center"/>
    </xf>
    <xf numFmtId="0" fontId="0" fillId="9" borderId="37" xfId="0" applyFill="1" applyBorder="1"/>
    <xf numFmtId="0" fontId="0" fillId="23" borderId="26" xfId="0" applyFill="1" applyBorder="1"/>
    <xf numFmtId="0" fontId="12" fillId="3" borderId="0" xfId="0" applyFont="1" applyFill="1" applyBorder="1"/>
    <xf numFmtId="0" fontId="12" fillId="13" borderId="0" xfId="0" applyFont="1" applyFill="1" applyBorder="1"/>
    <xf numFmtId="0" fontId="12" fillId="9" borderId="0" xfId="0" applyFont="1" applyFill="1" applyBorder="1"/>
    <xf numFmtId="0" fontId="12" fillId="4" borderId="0" xfId="0" applyFont="1" applyFill="1" applyBorder="1"/>
    <xf numFmtId="0" fontId="0" fillId="4" borderId="0" xfId="0" applyFill="1" applyBorder="1"/>
    <xf numFmtId="0" fontId="0" fillId="25" borderId="0" xfId="0" applyFill="1" applyBorder="1"/>
    <xf numFmtId="0" fontId="5" fillId="19" borderId="8" xfId="0" applyFont="1" applyFill="1" applyBorder="1" applyAlignment="1">
      <alignment vertical="center"/>
    </xf>
    <xf numFmtId="0" fontId="0" fillId="25" borderId="1" xfId="0" applyFill="1" applyBorder="1"/>
    <xf numFmtId="0" fontId="0" fillId="23" borderId="8" xfId="0" applyFill="1" applyBorder="1"/>
    <xf numFmtId="0" fontId="12" fillId="5" borderId="46" xfId="0" applyFont="1" applyFill="1" applyBorder="1"/>
    <xf numFmtId="0" fontId="0" fillId="4" borderId="26" xfId="0" applyFill="1" applyBorder="1"/>
    <xf numFmtId="0" fontId="0" fillId="4" borderId="21" xfId="0" applyFill="1" applyBorder="1"/>
    <xf numFmtId="0" fontId="0" fillId="25" borderId="19" xfId="0" applyFill="1" applyBorder="1"/>
    <xf numFmtId="0" fontId="0" fillId="25" borderId="19" xfId="0" applyFill="1" applyBorder="1" applyAlignment="1">
      <alignment vertical="center"/>
    </xf>
    <xf numFmtId="0" fontId="0" fillId="12" borderId="14" xfId="0" applyFill="1" applyBorder="1"/>
    <xf numFmtId="0" fontId="26" fillId="12" borderId="27" xfId="0" applyFont="1" applyFill="1" applyBorder="1"/>
    <xf numFmtId="0" fontId="12" fillId="12" borderId="27" xfId="0" applyFont="1" applyFill="1" applyBorder="1"/>
    <xf numFmtId="0" fontId="0" fillId="4" borderId="27" xfId="0" applyFill="1" applyBorder="1"/>
    <xf numFmtId="0" fontId="0" fillId="4" borderId="18" xfId="0" applyFill="1" applyBorder="1"/>
    <xf numFmtId="0" fontId="0" fillId="4" borderId="14" xfId="0" applyFill="1" applyBorder="1"/>
    <xf numFmtId="0" fontId="0" fillId="4" borderId="16" xfId="0" applyFill="1" applyBorder="1"/>
    <xf numFmtId="0" fontId="0" fillId="4" borderId="17" xfId="0" applyFill="1" applyBorder="1"/>
    <xf numFmtId="0" fontId="12" fillId="19" borderId="7" xfId="0" applyFont="1" applyFill="1" applyBorder="1"/>
    <xf numFmtId="0" fontId="12" fillId="19" borderId="8" xfId="0" applyFont="1" applyFill="1" applyBorder="1"/>
    <xf numFmtId="0" fontId="0" fillId="4" borderId="15" xfId="0" applyFill="1" applyBorder="1"/>
    <xf numFmtId="0" fontId="0" fillId="4" borderId="12" xfId="0" applyFill="1" applyBorder="1"/>
    <xf numFmtId="0" fontId="0" fillId="4" borderId="43" xfId="0" applyFill="1" applyBorder="1"/>
    <xf numFmtId="0" fontId="12" fillId="13" borderId="32" xfId="0" applyFont="1" applyFill="1" applyBorder="1"/>
    <xf numFmtId="0" fontId="12" fillId="13" borderId="31" xfId="0" applyFont="1" applyFill="1" applyBorder="1"/>
    <xf numFmtId="0" fontId="8" fillId="23" borderId="19" xfId="0" applyFont="1" applyFill="1" applyBorder="1" applyAlignment="1">
      <alignment horizontal="center"/>
    </xf>
    <xf numFmtId="0" fontId="0" fillId="4" borderId="37" xfId="0" applyFill="1" applyBorder="1"/>
    <xf numFmtId="0" fontId="0" fillId="4" borderId="13" xfId="0" applyFill="1" applyBorder="1"/>
    <xf numFmtId="2" fontId="0" fillId="0" borderId="0" xfId="0" applyNumberFormat="1"/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2" borderId="1" xfId="0" applyFont="1" applyFill="1" applyBorder="1"/>
    <xf numFmtId="0" fontId="5" fillId="2" borderId="23" xfId="0" applyFont="1" applyFill="1" applyBorder="1"/>
    <xf numFmtId="0" fontId="5" fillId="2" borderId="20" xfId="0" applyFont="1" applyFill="1" applyBorder="1"/>
    <xf numFmtId="0" fontId="5" fillId="2" borderId="15" xfId="0" applyFont="1" applyFill="1" applyBorder="1"/>
    <xf numFmtId="0" fontId="5" fillId="2" borderId="17" xfId="0" applyFont="1" applyFill="1" applyBorder="1"/>
    <xf numFmtId="0" fontId="5" fillId="2" borderId="12" xfId="0" applyFont="1" applyFill="1" applyBorder="1"/>
    <xf numFmtId="0" fontId="5" fillId="2" borderId="14" xfId="0" applyFont="1" applyFill="1" applyBorder="1"/>
    <xf numFmtId="44" fontId="5" fillId="2" borderId="23" xfId="1" applyFont="1" applyFill="1" applyBorder="1"/>
    <xf numFmtId="44" fontId="5" fillId="2" borderId="20" xfId="1" applyFont="1" applyFill="1" applyBorder="1"/>
    <xf numFmtId="0" fontId="5" fillId="2" borderId="15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2" borderId="1" xfId="0" applyFont="1" applyFill="1" applyBorder="1" applyAlignment="1"/>
    <xf numFmtId="44" fontId="2" fillId="0" borderId="1" xfId="1" applyFont="1" applyFill="1" applyBorder="1"/>
    <xf numFmtId="44" fontId="0" fillId="0" borderId="1" xfId="1" applyFont="1" applyBorder="1"/>
    <xf numFmtId="1" fontId="2" fillId="0" borderId="1" xfId="1" applyNumberFormat="1" applyFont="1" applyBorder="1"/>
    <xf numFmtId="0" fontId="0" fillId="10" borderId="1" xfId="0" applyFill="1" applyBorder="1"/>
    <xf numFmtId="1" fontId="2" fillId="0" borderId="1" xfId="1" applyNumberFormat="1" applyFont="1" applyBorder="1" applyAlignment="1">
      <alignment horizontal="left"/>
    </xf>
    <xf numFmtId="1" fontId="2" fillId="0" borderId="1" xfId="3" applyNumberFormat="1" applyFont="1" applyBorder="1" applyAlignment="1">
      <alignment horizontal="left"/>
    </xf>
    <xf numFmtId="1" fontId="2" fillId="0" borderId="1" xfId="1" applyNumberFormat="1" applyFont="1" applyFill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2" fillId="0" borderId="1" xfId="0" applyFont="1" applyBorder="1"/>
    <xf numFmtId="0" fontId="24" fillId="0" borderId="1" xfId="0" applyFont="1" applyBorder="1"/>
    <xf numFmtId="0" fontId="5" fillId="14" borderId="1" xfId="0" applyFont="1" applyFill="1" applyBorder="1"/>
    <xf numFmtId="44" fontId="23" fillId="0" borderId="1" xfId="1" applyFont="1" applyBorder="1"/>
    <xf numFmtId="44" fontId="5" fillId="0" borderId="0" xfId="1" applyFont="1" applyFill="1" applyBorder="1"/>
    <xf numFmtId="44" fontId="5" fillId="0" borderId="0" xfId="0" applyNumberFormat="1" applyFont="1" applyFill="1"/>
    <xf numFmtId="0" fontId="5" fillId="0" borderId="0" xfId="0" quotePrefix="1" applyFont="1" applyFill="1" applyBorder="1"/>
    <xf numFmtId="0" fontId="5" fillId="0" borderId="0" xfId="0" applyFont="1" applyFill="1" applyBorder="1" applyAlignment="1"/>
    <xf numFmtId="0" fontId="0" fillId="0" borderId="20" xfId="0" applyBorder="1"/>
    <xf numFmtId="0" fontId="0" fillId="0" borderId="20" xfId="0" applyFill="1" applyBorder="1"/>
    <xf numFmtId="44" fontId="2" fillId="0" borderId="20" xfId="1" applyFont="1" applyFill="1" applyBorder="1"/>
    <xf numFmtId="44" fontId="2" fillId="0" borderId="20" xfId="1" applyFont="1" applyBorder="1"/>
    <xf numFmtId="44" fontId="0" fillId="0" borderId="20" xfId="1" applyFont="1" applyBorder="1"/>
    <xf numFmtId="1" fontId="2" fillId="0" borderId="20" xfId="1" applyNumberFormat="1" applyFont="1" applyBorder="1" applyAlignment="1">
      <alignment horizontal="left"/>
    </xf>
    <xf numFmtId="44" fontId="0" fillId="0" borderId="0" xfId="1" applyFont="1" applyBorder="1"/>
    <xf numFmtId="0" fontId="5" fillId="14" borderId="26" xfId="0" applyFont="1" applyFill="1" applyBorder="1"/>
    <xf numFmtId="44" fontId="2" fillId="0" borderId="19" xfId="1" applyFont="1" applyBorder="1"/>
    <xf numFmtId="44" fontId="0" fillId="0" borderId="19" xfId="1" applyFont="1" applyBorder="1"/>
    <xf numFmtId="1" fontId="2" fillId="0" borderId="19" xfId="1" applyNumberFormat="1" applyFont="1" applyBorder="1"/>
    <xf numFmtId="164" fontId="0" fillId="0" borderId="19" xfId="0" applyNumberFormat="1" applyBorder="1"/>
    <xf numFmtId="164" fontId="0" fillId="0" borderId="1" xfId="0" applyNumberFormat="1" applyBorder="1"/>
    <xf numFmtId="0" fontId="0" fillId="10" borderId="20" xfId="0" applyFill="1" applyBorder="1"/>
    <xf numFmtId="1" fontId="2" fillId="0" borderId="20" xfId="1" applyNumberFormat="1" applyFont="1" applyBorder="1"/>
    <xf numFmtId="164" fontId="0" fillId="0" borderId="20" xfId="0" applyNumberFormat="1" applyBorder="1"/>
    <xf numFmtId="0" fontId="24" fillId="0" borderId="26" xfId="0" applyFont="1" applyBorder="1"/>
    <xf numFmtId="0" fontId="24" fillId="0" borderId="19" xfId="0" applyFont="1" applyBorder="1"/>
    <xf numFmtId="0" fontId="5" fillId="2" borderId="17" xfId="0" quotePrefix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2" borderId="36" xfId="0" applyFont="1" applyFill="1" applyBorder="1"/>
    <xf numFmtId="0" fontId="5" fillId="2" borderId="34" xfId="0" applyFont="1" applyFill="1" applyBorder="1" applyAlignment="1"/>
    <xf numFmtId="0" fontId="5" fillId="2" borderId="34" xfId="0" applyFont="1" applyFill="1" applyBorder="1"/>
    <xf numFmtId="0" fontId="0" fillId="0" borderId="31" xfId="0" applyBorder="1"/>
    <xf numFmtId="0" fontId="0" fillId="0" borderId="32" xfId="0" applyBorder="1"/>
    <xf numFmtId="0" fontId="0" fillId="0" borderId="49" xfId="0" applyBorder="1"/>
    <xf numFmtId="44" fontId="0" fillId="0" borderId="50" xfId="1" applyFont="1" applyBorder="1"/>
    <xf numFmtId="0" fontId="0" fillId="0" borderId="36" xfId="0" applyBorder="1"/>
    <xf numFmtId="44" fontId="0" fillId="0" borderId="34" xfId="1" applyFont="1" applyBorder="1"/>
    <xf numFmtId="14" fontId="0" fillId="0" borderId="36" xfId="0" applyNumberFormat="1" applyBorder="1"/>
    <xf numFmtId="164" fontId="0" fillId="0" borderId="34" xfId="0" applyNumberFormat="1" applyBorder="1"/>
    <xf numFmtId="16" fontId="0" fillId="0" borderId="36" xfId="0" applyNumberFormat="1" applyBorder="1"/>
    <xf numFmtId="44" fontId="0" fillId="0" borderId="32" xfId="1" applyFont="1" applyBorder="1"/>
    <xf numFmtId="0" fontId="0" fillId="0" borderId="51" xfId="0" applyBorder="1"/>
    <xf numFmtId="44" fontId="0" fillId="0" borderId="35" xfId="1" applyFont="1" applyBorder="1"/>
    <xf numFmtId="44" fontId="0" fillId="0" borderId="39" xfId="1" applyFont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64" fontId="0" fillId="0" borderId="31" xfId="0" applyNumberFormat="1" applyBorder="1"/>
    <xf numFmtId="164" fontId="0" fillId="0" borderId="36" xfId="0" applyNumberFormat="1" applyBorder="1"/>
    <xf numFmtId="164" fontId="0" fillId="0" borderId="49" xfId="0" applyNumberFormat="1" applyBorder="1"/>
    <xf numFmtId="164" fontId="0" fillId="0" borderId="51" xfId="0" applyNumberFormat="1" applyBorder="1"/>
    <xf numFmtId="164" fontId="0" fillId="0" borderId="35" xfId="0" applyNumberFormat="1" applyBorder="1"/>
    <xf numFmtId="44" fontId="2" fillId="9" borderId="1" xfId="1" applyFont="1" applyFill="1" applyBorder="1"/>
    <xf numFmtId="44" fontId="0" fillId="9" borderId="1" xfId="1" applyFont="1" applyFill="1" applyBorder="1"/>
    <xf numFmtId="44" fontId="0" fillId="9" borderId="20" xfId="1" applyFont="1" applyFill="1" applyBorder="1"/>
    <xf numFmtId="1" fontId="2" fillId="9" borderId="1" xfId="1" applyNumberFormat="1" applyFont="1" applyFill="1" applyBorder="1"/>
    <xf numFmtId="44" fontId="0" fillId="9" borderId="34" xfId="1" applyFont="1" applyFill="1" applyBorder="1"/>
    <xf numFmtId="4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9" borderId="1" xfId="0" applyNumberFormat="1" applyFill="1" applyBorder="1"/>
    <xf numFmtId="0" fontId="5" fillId="0" borderId="2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2" borderId="1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4" fillId="0" borderId="1" xfId="2" applyBorder="1" applyAlignment="1" applyProtection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10" fillId="18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/>
    </xf>
    <xf numFmtId="0" fontId="10" fillId="13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3" fillId="18" borderId="8" xfId="0" applyFont="1" applyFill="1" applyBorder="1" applyAlignment="1">
      <alignment horizontal="center"/>
    </xf>
    <xf numFmtId="44" fontId="5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44823</xdr:colOff>
      <xdr:row>88</xdr:row>
      <xdr:rowOff>67234</xdr:rowOff>
    </xdr:from>
    <xdr:ext cx="14724530" cy="5793441"/>
    <xdr:sp macro="" textlink="">
      <xdr:nvSpPr>
        <xdr:cNvPr id="2" name="TextBox 1"/>
        <xdr:cNvSpPr txBox="1"/>
      </xdr:nvSpPr>
      <xdr:spPr>
        <a:xfrm>
          <a:off x="10925735" y="11979087"/>
          <a:ext cx="14724530" cy="57934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0"/>
            <a:t>GRR SuperPit Process Diagram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viton.com/OA_HTML/ProductDetail.jsp?partnumber=T5630-E&amp;section=42298&amp;minisite=10251" TargetMode="External"/><Relationship Id="rId13" Type="http://schemas.openxmlformats.org/officeDocument/2006/relationships/hyperlink" Target="http://www.leviton.com/OA_HTML/ProductDetail.jsp?partnumber=5325-E&amp;section=47083&amp;minisite=10251" TargetMode="External"/><Relationship Id="rId18" Type="http://schemas.openxmlformats.org/officeDocument/2006/relationships/hyperlink" Target="http://www.coastaluminum.com/Design/Panels/01%20Aluminum%20-%20Rod%20Bar%20and%20Shapes/07%20Aluminum%20Rectangular%20Bar%206061.pdf" TargetMode="External"/><Relationship Id="rId26" Type="http://schemas.openxmlformats.org/officeDocument/2006/relationships/hyperlink" Target="http://smile.amazon.com/5PCS-AC250V-On-Off-Rocker-Switch/dp/B00FH7WI38/ref=sr_1_5?s=automotive&amp;ie=UTF8&amp;qid=1387026344&amp;sr=1-5&amp;keywords=rocker+switch+AC" TargetMode="External"/><Relationship Id="rId3" Type="http://schemas.openxmlformats.org/officeDocument/2006/relationships/hyperlink" Target="http://www.stayonline.com/detail.aspx?id=21078" TargetMode="External"/><Relationship Id="rId21" Type="http://schemas.openxmlformats.org/officeDocument/2006/relationships/hyperlink" Target="http://smile.amazon.com/5PCS-AC250V-On-Off-Rocker-Switch/dp/B00FH7WI38/ref=sr_1_5?s=automotive&amp;ie=UTF8&amp;qid=1387026344&amp;sr=1-5&amp;keywords=rocker+switch+AC" TargetMode="External"/><Relationship Id="rId7" Type="http://schemas.openxmlformats.org/officeDocument/2006/relationships/hyperlink" Target="http://www.powerwerx.com/powerpole-accessories/powerpoles-chassis-mount-2-sets.html" TargetMode="External"/><Relationship Id="rId12" Type="http://schemas.openxmlformats.org/officeDocument/2006/relationships/hyperlink" Target="http://www.leviton.com/OA_HTML/ProductDetail.jsp?partnumber=5325-E&amp;section=47083&amp;minisite=10251" TargetMode="External"/><Relationship Id="rId17" Type="http://schemas.openxmlformats.org/officeDocument/2006/relationships/hyperlink" Target="http://www.coastaluminum.com/Design/Panels/02%20Aluminum%20-%20Tube%20and%20Pipe/10%20Aluminum%20Rectangular%20Tube%20Radius%20Corner%206061.pdf" TargetMode="External"/><Relationship Id="rId25" Type="http://schemas.openxmlformats.org/officeDocument/2006/relationships/hyperlink" Target="http://smile.amazon.com/5PCS-AC250V-On-Off-Rocker-Switch/dp/B00FH7WI38/ref=sr_1_5?s=automotive&amp;ie=UTF8&amp;qid=1387026344&amp;sr=1-5&amp;keywords=rocker+switch+AC" TargetMode="External"/><Relationship Id="rId2" Type="http://schemas.openxmlformats.org/officeDocument/2006/relationships/hyperlink" Target="http://www.stayonline.com/" TargetMode="External"/><Relationship Id="rId16" Type="http://schemas.openxmlformats.org/officeDocument/2006/relationships/hyperlink" Target="http://www.leviton.com/OA_HTML/ProductDetail.jsp?partnumber=5325-E&amp;section=47083&amp;minisite=10251" TargetMode="External"/><Relationship Id="rId20" Type="http://schemas.openxmlformats.org/officeDocument/2006/relationships/hyperlink" Target="http://www.automationdirect.com/adc/Shopping/Catalog/Pushbuttons_-z-_Switches_-z-_Indicators/22mm_Plastic/Emergency_Stop_Pushbuttons_Illuminated_-a-_Non-Illuminated/GCX3131" TargetMode="External"/><Relationship Id="rId1" Type="http://schemas.openxmlformats.org/officeDocument/2006/relationships/hyperlink" Target="http://www.stayonline.com/" TargetMode="External"/><Relationship Id="rId6" Type="http://schemas.openxmlformats.org/officeDocument/2006/relationships/hyperlink" Target="http://www.sweetwater.com/" TargetMode="External"/><Relationship Id="rId11" Type="http://schemas.openxmlformats.org/officeDocument/2006/relationships/hyperlink" Target="http://www.leviton.com/OA_HTML/ProductDetail.jsp?partnumber=5325-E&amp;section=47083&amp;minisite=10251" TargetMode="External"/><Relationship Id="rId24" Type="http://schemas.openxmlformats.org/officeDocument/2006/relationships/hyperlink" Target="http://smile.amazon.com/5PCS-AC250V-On-Off-Rocker-Switch/dp/B00FH7WI38/ref=sr_1_5?s=automotive&amp;ie=UTF8&amp;qid=1387026344&amp;sr=1-5&amp;keywords=rocker+switch+AC" TargetMode="External"/><Relationship Id="rId5" Type="http://schemas.openxmlformats.org/officeDocument/2006/relationships/hyperlink" Target="http://www.sweetwater.com/store/detail/EHUSBABB" TargetMode="External"/><Relationship Id="rId15" Type="http://schemas.openxmlformats.org/officeDocument/2006/relationships/hyperlink" Target="http://www.leviton.com/OA_HTML/ProductDetail.jsp?partnumber=5325-E&amp;section=47083&amp;minisite=10251" TargetMode="External"/><Relationship Id="rId23" Type="http://schemas.openxmlformats.org/officeDocument/2006/relationships/hyperlink" Target="http://smile.amazon.com/5PCS-AC250V-On-Off-Rocker-Switch/dp/B00FH7WI38/ref=sr_1_5?s=automotive&amp;ie=UTF8&amp;qid=1387026344&amp;sr=1-5&amp;keywords=rocker+switch+AC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leviton.com/OA_HTML/ProductDetail.jsp?partnumber=5645-E&amp;section=42298&amp;minisite=10251" TargetMode="External"/><Relationship Id="rId19" Type="http://schemas.openxmlformats.org/officeDocument/2006/relationships/hyperlink" Target="http://www.automationdirect.com/adc/Shopping/Catalog/Pushbuttons_-z-_Switches_-z-_Indicators/22mm_Plastic/Emergency_Stop_Pushbuttons_Illuminated_-a-_Non-Illuminated/GCX3131" TargetMode="External"/><Relationship Id="rId4" Type="http://schemas.openxmlformats.org/officeDocument/2006/relationships/hyperlink" Target="http://www.stayonline.com/searchresult.aspx?categoryid=2107" TargetMode="External"/><Relationship Id="rId9" Type="http://schemas.openxmlformats.org/officeDocument/2006/relationships/hyperlink" Target="http://www.leviton.com/OA_HTML/ProductDetail.jsp?partnumber=T5630-E&amp;section=42298&amp;minisite=10251" TargetMode="External"/><Relationship Id="rId14" Type="http://schemas.openxmlformats.org/officeDocument/2006/relationships/hyperlink" Target="http://www.leviton.com/OA_HTML/ProductDetail.jsp?partnumber=5325-E&amp;section=47083&amp;minisite=10251" TargetMode="External"/><Relationship Id="rId22" Type="http://schemas.openxmlformats.org/officeDocument/2006/relationships/hyperlink" Target="http://smile.amazon.com/5PCS-AC250V-On-Off-Rocker-Switch/dp/B00FH7WI38/ref=sr_1_5?s=automotive&amp;ie=UTF8&amp;qid=1387026344&amp;sr=1-5&amp;keywords=rocker+switch+AC" TargetMode="External"/><Relationship Id="rId27" Type="http://schemas.openxmlformats.org/officeDocument/2006/relationships/hyperlink" Target="http://smile.amazon.com/Okeler-Digital-Voltmeter-Display-Voltage/dp/B00FC484T8/ref=pd_sim_sbs_auto_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yonline.com/" TargetMode="External"/><Relationship Id="rId2" Type="http://schemas.openxmlformats.org/officeDocument/2006/relationships/hyperlink" Target="http://www.stayonline.com/iec-c20-c19-power-cords.aspx" TargetMode="External"/><Relationship Id="rId1" Type="http://schemas.openxmlformats.org/officeDocument/2006/relationships/hyperlink" Target="http://www.stayonline.com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yonline.com/iec-c20-c19-power-cords.asp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ayonline.com/detail.aspx?id=21076" TargetMode="External"/><Relationship Id="rId13" Type="http://schemas.openxmlformats.org/officeDocument/2006/relationships/hyperlink" Target="http://www.mcmaster.com/" TargetMode="External"/><Relationship Id="rId18" Type="http://schemas.openxmlformats.org/officeDocument/2006/relationships/hyperlink" Target="http://www.mcmaster.com/" TargetMode="External"/><Relationship Id="rId26" Type="http://schemas.openxmlformats.org/officeDocument/2006/relationships/hyperlink" Target="http://www.amazon.com/Okeler-Digital-Voltmeter-Display-Voltage/dp/B00FC484T8/ref=lh_ni_t?ie=UTF8&amp;psc=1&amp;smid=A1EF9OE38VX40W" TargetMode="External"/><Relationship Id="rId39" Type="http://schemas.openxmlformats.org/officeDocument/2006/relationships/hyperlink" Target="http://www.usaboatstore.com/blue-sea-systems-185-series-thermal-circuit-breaker-panel-mount.htm" TargetMode="External"/><Relationship Id="rId3" Type="http://schemas.openxmlformats.org/officeDocument/2006/relationships/hyperlink" Target="http://www.powerwerx.com/powerpole-accessories/powerpoles-chassis-mount-2-sets.html" TargetMode="External"/><Relationship Id="rId21" Type="http://schemas.openxmlformats.org/officeDocument/2006/relationships/hyperlink" Target="http://www.mcmaster.com/" TargetMode="External"/><Relationship Id="rId34" Type="http://schemas.openxmlformats.org/officeDocument/2006/relationships/hyperlink" Target="http://www.mcmaster.com/" TargetMode="External"/><Relationship Id="rId42" Type="http://schemas.openxmlformats.org/officeDocument/2006/relationships/printerSettings" Target="../printerSettings/printerSettings5.bin"/><Relationship Id="rId7" Type="http://schemas.openxmlformats.org/officeDocument/2006/relationships/hyperlink" Target="http://www.stayonline.com/detail.aspx?id=15401" TargetMode="External"/><Relationship Id="rId12" Type="http://schemas.openxmlformats.org/officeDocument/2006/relationships/hyperlink" Target="http://www.pneumadyne.com/position-valves-p-680-l-en.html?language=en" TargetMode="External"/><Relationship Id="rId17" Type="http://schemas.openxmlformats.org/officeDocument/2006/relationships/hyperlink" Target="http://www.mcmaster.com/" TargetMode="External"/><Relationship Id="rId25" Type="http://schemas.openxmlformats.org/officeDocument/2006/relationships/hyperlink" Target="http://www.mcmaster.com/" TargetMode="External"/><Relationship Id="rId33" Type="http://schemas.openxmlformats.org/officeDocument/2006/relationships/hyperlink" Target="http://www.mcmaster.com/" TargetMode="External"/><Relationship Id="rId38" Type="http://schemas.openxmlformats.org/officeDocument/2006/relationships/hyperlink" Target="http://www.mcmaster.com/" TargetMode="External"/><Relationship Id="rId2" Type="http://schemas.openxmlformats.org/officeDocument/2006/relationships/hyperlink" Target="http://www.amazon.com/Okeler-Digital-Voltmeter-Display-Voltage/dp/B00FC484T8/ref=lh_ni_t?ie=UTF8&amp;psc=1&amp;smid=A1EF9OE38VX40W" TargetMode="External"/><Relationship Id="rId16" Type="http://schemas.openxmlformats.org/officeDocument/2006/relationships/hyperlink" Target="http://www.mcmaster.com/" TargetMode="External"/><Relationship Id="rId20" Type="http://schemas.openxmlformats.org/officeDocument/2006/relationships/hyperlink" Target="http://www.mcmaster.com/" TargetMode="External"/><Relationship Id="rId29" Type="http://schemas.openxmlformats.org/officeDocument/2006/relationships/hyperlink" Target="http://www.mcmaster.com/" TargetMode="External"/><Relationship Id="rId41" Type="http://schemas.openxmlformats.org/officeDocument/2006/relationships/hyperlink" Target="http://www.stayonline.com/searchresult.aspx?categoryid=3247" TargetMode="External"/><Relationship Id="rId1" Type="http://schemas.openxmlformats.org/officeDocument/2006/relationships/hyperlink" Target="http://www.automationdirect.com/adc/Shopping/Catalog/Pushbuttons_-z-_Switches_-z-_Indicators/22mm_Plastic/Emergency_Stop_Pushbuttons_Illuminated_-a-_Non-Illuminated/GCX3131" TargetMode="External"/><Relationship Id="rId6" Type="http://schemas.openxmlformats.org/officeDocument/2006/relationships/hyperlink" Target="http://www.automationdirect.com/adc/Shopping/Catalog/Pushbuttons_-z-_Switches_-z-_Indicators/22mm_Plastic/Emergency_Stop_Pushbuttons_Illuminated_-a-_Non-Illuminated/GCX3131" TargetMode="External"/><Relationship Id="rId11" Type="http://schemas.openxmlformats.org/officeDocument/2006/relationships/hyperlink" Target="http://www.homedepot.com/p/Lithonia-Lighting-4-ft-Flush-Mount-Outdoor-Gray-LED-Wet-Light-XWLED4-120/203526371" TargetMode="External"/><Relationship Id="rId24" Type="http://schemas.openxmlformats.org/officeDocument/2006/relationships/hyperlink" Target="http://www.automationdirect.com/static/specs/nitraunionbulkhead.pdf" TargetMode="External"/><Relationship Id="rId32" Type="http://schemas.openxmlformats.org/officeDocument/2006/relationships/hyperlink" Target="http://www.mcmaster.com/" TargetMode="External"/><Relationship Id="rId37" Type="http://schemas.openxmlformats.org/officeDocument/2006/relationships/hyperlink" Target="http://www.mcmaster.com/" TargetMode="External"/><Relationship Id="rId40" Type="http://schemas.openxmlformats.org/officeDocument/2006/relationships/hyperlink" Target="http://www.usaboatstore.com/blue-sea-systems-185-series-thermal-circuit-breaker-panel-mount.htm" TargetMode="External"/><Relationship Id="rId5" Type="http://schemas.openxmlformats.org/officeDocument/2006/relationships/hyperlink" Target="http://www.stayonline.com/searchresult.aspx?categoryid=3247" TargetMode="External"/><Relationship Id="rId15" Type="http://schemas.openxmlformats.org/officeDocument/2006/relationships/hyperlink" Target="http://www.mcmaster.com/" TargetMode="External"/><Relationship Id="rId23" Type="http://schemas.openxmlformats.org/officeDocument/2006/relationships/hyperlink" Target="http://www.automationdirect.com/adc/Shopping/Catalog/Pneumatic_Components/Pneumatic_Fittings_-a-_Air_Couplings/Push-to-Connect_Pneumatic_Fittings_(Thermoplastic)/Bulkhead_Union/UB14" TargetMode="External"/><Relationship Id="rId28" Type="http://schemas.openxmlformats.org/officeDocument/2006/relationships/hyperlink" Target="http://www.mcmaster.com/" TargetMode="External"/><Relationship Id="rId36" Type="http://schemas.openxmlformats.org/officeDocument/2006/relationships/hyperlink" Target="http://www.usaboatstore.com/blue-sea-systems-185-series-thermal-circuit-breaker-panel-mount.htm" TargetMode="External"/><Relationship Id="rId10" Type="http://schemas.openxmlformats.org/officeDocument/2006/relationships/hyperlink" Target="http://www.usaboatstore.com/blue-sea-systems-185-series-thermal-circuit-breaker-panel-mount.htm" TargetMode="External"/><Relationship Id="rId19" Type="http://schemas.openxmlformats.org/officeDocument/2006/relationships/hyperlink" Target="http://www.mcmaster.com/" TargetMode="External"/><Relationship Id="rId31" Type="http://schemas.openxmlformats.org/officeDocument/2006/relationships/hyperlink" Target="http://www.mcmaster.com/" TargetMode="External"/><Relationship Id="rId4" Type="http://schemas.openxmlformats.org/officeDocument/2006/relationships/hyperlink" Target="http://www.markertek.com/Connectors-Adapters/Data-Connectors-Adapters/RJ45-CAT5-and-CAT6-Connectors/Switchcraft-Corporation/EHRJ45P5E.xhtml" TargetMode="External"/><Relationship Id="rId9" Type="http://schemas.openxmlformats.org/officeDocument/2006/relationships/hyperlink" Target="http://www.stayonline.com/iec-c20-c19-power-cords.aspx" TargetMode="External"/><Relationship Id="rId14" Type="http://schemas.openxmlformats.org/officeDocument/2006/relationships/hyperlink" Target="http://www.centralvacuumstores.com/Inlet/Beam/Main/105141-Plain-Utility-with-Ring.php" TargetMode="External"/><Relationship Id="rId22" Type="http://schemas.openxmlformats.org/officeDocument/2006/relationships/hyperlink" Target="http://www.mcmaster.com/" TargetMode="External"/><Relationship Id="rId27" Type="http://schemas.openxmlformats.org/officeDocument/2006/relationships/hyperlink" Target="http://www.mcmaster.com/" TargetMode="External"/><Relationship Id="rId30" Type="http://schemas.openxmlformats.org/officeDocument/2006/relationships/hyperlink" Target="http://www.mcmaster.com/" TargetMode="External"/><Relationship Id="rId35" Type="http://schemas.openxmlformats.org/officeDocument/2006/relationships/hyperlink" Target="http://www.mcmast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zoomScaleNormal="100" zoomScaleSheetLayoutView="100" workbookViewId="0">
      <pane xSplit="2" ySplit="14" topLeftCell="C15" activePane="bottomRight" state="frozen"/>
      <selection pane="topRight" activeCell="C1" sqref="C1"/>
      <selection pane="bottomLeft" activeCell="A4" sqref="A4"/>
      <selection pane="bottomRight" activeCell="M63" sqref="M63"/>
    </sheetView>
  </sheetViews>
  <sheetFormatPr defaultRowHeight="15"/>
  <cols>
    <col min="1" max="1" width="6.5703125" customWidth="1"/>
    <col min="2" max="2" width="13.85546875" style="3" customWidth="1"/>
    <col min="3" max="3" width="7.7109375" style="3" customWidth="1"/>
    <col min="4" max="4" width="48.140625" customWidth="1"/>
    <col min="5" max="5" width="7.28515625" bestFit="1" customWidth="1"/>
    <col min="6" max="6" width="61.42578125" customWidth="1"/>
    <col min="7" max="7" width="11.28515625" bestFit="1" customWidth="1"/>
    <col min="8" max="8" width="10" bestFit="1" customWidth="1"/>
    <col min="9" max="9" width="10" customWidth="1"/>
    <col min="10" max="10" width="11" customWidth="1"/>
    <col min="12" max="12" width="9.28515625" customWidth="1"/>
    <col min="14" max="14" width="9.140625" style="36"/>
    <col min="15" max="15" width="152.140625" customWidth="1"/>
  </cols>
  <sheetData>
    <row r="1" spans="1:15" ht="21">
      <c r="A1" s="2" t="s">
        <v>94</v>
      </c>
    </row>
    <row r="2" spans="1:15" ht="16.5" customHeight="1">
      <c r="B2" s="29" t="s">
        <v>318</v>
      </c>
      <c r="C2" s="109" t="s">
        <v>101</v>
      </c>
    </row>
    <row r="3" spans="1:15" ht="16.5" customHeight="1">
      <c r="B3" s="30" t="s">
        <v>319</v>
      </c>
      <c r="C3" s="109" t="s">
        <v>102</v>
      </c>
    </row>
    <row r="4" spans="1:15" ht="16.5" customHeight="1">
      <c r="B4" s="31" t="s">
        <v>320</v>
      </c>
      <c r="C4" s="109" t="s">
        <v>99</v>
      </c>
    </row>
    <row r="5" spans="1:15" ht="16.5" customHeight="1">
      <c r="A5" s="2"/>
      <c r="B5" s="113" t="s">
        <v>321</v>
      </c>
      <c r="C5" s="109" t="s">
        <v>98</v>
      </c>
    </row>
    <row r="6" spans="1:15" ht="16.5" customHeight="1">
      <c r="A6" s="2"/>
      <c r="B6" s="32" t="s">
        <v>322</v>
      </c>
      <c r="C6" s="109" t="s">
        <v>97</v>
      </c>
    </row>
    <row r="7" spans="1:15" ht="16.5" customHeight="1">
      <c r="A7" s="2"/>
      <c r="B7" s="114" t="s">
        <v>323</v>
      </c>
      <c r="C7" s="109" t="s">
        <v>95</v>
      </c>
    </row>
    <row r="8" spans="1:15" ht="16.5" customHeight="1">
      <c r="A8" s="2"/>
      <c r="B8" s="100" t="s">
        <v>324</v>
      </c>
      <c r="C8" s="109" t="s">
        <v>96</v>
      </c>
    </row>
    <row r="9" spans="1:15" ht="16.5" customHeight="1">
      <c r="A9" s="2"/>
      <c r="B9" s="33" t="s">
        <v>325</v>
      </c>
      <c r="C9" s="110" t="s">
        <v>189</v>
      </c>
    </row>
    <row r="10" spans="1:15" ht="16.5" customHeight="1">
      <c r="A10" s="2"/>
      <c r="B10" s="101" t="s">
        <v>291</v>
      </c>
      <c r="C10" s="111"/>
      <c r="D10" s="58"/>
    </row>
    <row r="11" spans="1:15" ht="16.5" customHeight="1">
      <c r="A11" s="2"/>
      <c r="B11" s="28" t="s">
        <v>293</v>
      </c>
      <c r="C11" s="111"/>
      <c r="D11" s="58"/>
    </row>
    <row r="12" spans="1:15" ht="16.5" customHeight="1">
      <c r="A12" s="2"/>
      <c r="B12" s="115" t="s">
        <v>292</v>
      </c>
      <c r="C12" s="111"/>
      <c r="D12" s="58"/>
    </row>
    <row r="13" spans="1:15" ht="21">
      <c r="A13" s="2"/>
      <c r="B13" s="4"/>
      <c r="C13" s="102"/>
    </row>
    <row r="14" spans="1:15">
      <c r="A14" s="45" t="s">
        <v>38</v>
      </c>
      <c r="B14" s="46" t="s">
        <v>100</v>
      </c>
      <c r="C14" s="103" t="s">
        <v>272</v>
      </c>
      <c r="D14" s="45" t="s">
        <v>107</v>
      </c>
      <c r="E14" s="47" t="s">
        <v>268</v>
      </c>
      <c r="F14" s="45" t="s">
        <v>357</v>
      </c>
      <c r="G14" s="45" t="s">
        <v>9</v>
      </c>
      <c r="H14" s="45" t="s">
        <v>0</v>
      </c>
      <c r="I14" s="45" t="s">
        <v>412</v>
      </c>
      <c r="J14" s="45" t="s">
        <v>84</v>
      </c>
      <c r="K14" s="45" t="s">
        <v>85</v>
      </c>
      <c r="L14" s="45" t="s">
        <v>83</v>
      </c>
      <c r="M14" s="45" t="s">
        <v>86</v>
      </c>
      <c r="N14" s="48" t="s">
        <v>174</v>
      </c>
      <c r="O14" s="45" t="s">
        <v>37</v>
      </c>
    </row>
    <row r="15" spans="1:15">
      <c r="A15" s="133">
        <v>4</v>
      </c>
      <c r="B15" s="7" t="str">
        <f t="shared" ref="B15:B35" si="0">B$2</f>
        <v>PCSP-A</v>
      </c>
      <c r="C15" s="24" t="s">
        <v>270</v>
      </c>
      <c r="D15" s="5" t="s">
        <v>338</v>
      </c>
      <c r="E15" s="133">
        <v>3</v>
      </c>
      <c r="F15" s="5" t="s">
        <v>371</v>
      </c>
      <c r="G15" s="5" t="s">
        <v>10</v>
      </c>
      <c r="H15" s="5" t="s">
        <v>23</v>
      </c>
      <c r="I15" s="5"/>
      <c r="J15" s="5"/>
      <c r="K15" s="5"/>
      <c r="L15" s="5"/>
      <c r="M15" s="15"/>
      <c r="N15" s="37"/>
      <c r="O15" s="5"/>
    </row>
    <row r="16" spans="1:15">
      <c r="A16" s="6">
        <v>6</v>
      </c>
      <c r="B16" s="7" t="str">
        <f t="shared" si="0"/>
        <v>PCSP-A</v>
      </c>
      <c r="C16" s="24" t="s">
        <v>270</v>
      </c>
      <c r="D16" s="5" t="s">
        <v>338</v>
      </c>
      <c r="E16" s="6">
        <v>8</v>
      </c>
      <c r="F16" s="5" t="s">
        <v>396</v>
      </c>
      <c r="G16" s="5" t="s">
        <v>10</v>
      </c>
      <c r="H16" s="5" t="s">
        <v>23</v>
      </c>
      <c r="I16" s="5"/>
      <c r="J16" s="5"/>
      <c r="K16" s="5"/>
      <c r="L16" s="5"/>
      <c r="M16" s="15"/>
      <c r="N16" s="37"/>
      <c r="O16" s="5"/>
    </row>
    <row r="17" spans="1:15">
      <c r="A17" s="143">
        <v>12</v>
      </c>
      <c r="B17" s="7" t="str">
        <f t="shared" si="0"/>
        <v>PCSP-A</v>
      </c>
      <c r="C17" s="24" t="s">
        <v>270</v>
      </c>
      <c r="D17" s="10" t="s">
        <v>387</v>
      </c>
      <c r="E17" s="6"/>
      <c r="F17" s="5" t="s">
        <v>14</v>
      </c>
      <c r="G17" s="5" t="s">
        <v>10</v>
      </c>
      <c r="H17" s="5" t="s">
        <v>23</v>
      </c>
      <c r="I17" s="5"/>
      <c r="J17" s="5"/>
      <c r="K17" s="5"/>
      <c r="L17" s="5"/>
      <c r="M17" s="40" t="s">
        <v>394</v>
      </c>
      <c r="N17" s="37"/>
      <c r="O17" s="5" t="s">
        <v>15</v>
      </c>
    </row>
    <row r="18" spans="1:15">
      <c r="A18" s="143">
        <v>13</v>
      </c>
      <c r="B18" s="7" t="str">
        <f t="shared" si="0"/>
        <v>PCSP-A</v>
      </c>
      <c r="C18" s="24" t="s">
        <v>270</v>
      </c>
      <c r="D18" s="10" t="s">
        <v>387</v>
      </c>
      <c r="E18" s="132"/>
      <c r="F18" s="5" t="s">
        <v>41</v>
      </c>
      <c r="G18" s="5" t="s">
        <v>10</v>
      </c>
      <c r="H18" s="5" t="s">
        <v>23</v>
      </c>
      <c r="I18" s="5"/>
      <c r="J18" s="5"/>
      <c r="K18" s="5"/>
      <c r="L18" s="5"/>
      <c r="M18" s="40" t="s">
        <v>394</v>
      </c>
      <c r="N18" s="37"/>
      <c r="O18" s="5" t="s">
        <v>42</v>
      </c>
    </row>
    <row r="19" spans="1:15">
      <c r="A19" s="143">
        <v>14</v>
      </c>
      <c r="B19" s="7" t="str">
        <f t="shared" si="0"/>
        <v>PCSP-A</v>
      </c>
      <c r="C19" s="24" t="s">
        <v>270</v>
      </c>
      <c r="D19" s="10" t="s">
        <v>387</v>
      </c>
      <c r="E19" s="132"/>
      <c r="F19" s="5" t="s">
        <v>54</v>
      </c>
      <c r="G19" s="5" t="s">
        <v>10</v>
      </c>
      <c r="H19" s="5" t="s">
        <v>23</v>
      </c>
      <c r="I19" s="5"/>
      <c r="J19" s="5"/>
      <c r="K19" s="5"/>
      <c r="L19" s="5"/>
      <c r="M19" s="40" t="s">
        <v>394</v>
      </c>
      <c r="N19" s="37"/>
      <c r="O19" s="5" t="s">
        <v>17</v>
      </c>
    </row>
    <row r="20" spans="1:15">
      <c r="A20" s="143">
        <v>15</v>
      </c>
      <c r="B20" s="7" t="str">
        <f t="shared" si="0"/>
        <v>PCSP-A</v>
      </c>
      <c r="C20" s="24" t="s">
        <v>270</v>
      </c>
      <c r="D20" s="10" t="s">
        <v>387</v>
      </c>
      <c r="E20" s="132"/>
      <c r="F20" s="5" t="s">
        <v>55</v>
      </c>
      <c r="G20" s="5" t="s">
        <v>10</v>
      </c>
      <c r="H20" s="5" t="s">
        <v>23</v>
      </c>
      <c r="I20" s="5"/>
      <c r="J20" s="5"/>
      <c r="K20" s="5"/>
      <c r="L20" s="5"/>
      <c r="M20" s="40" t="s">
        <v>394</v>
      </c>
      <c r="N20" s="37"/>
      <c r="O20" s="5" t="s">
        <v>17</v>
      </c>
    </row>
    <row r="21" spans="1:15">
      <c r="A21" s="143">
        <v>18</v>
      </c>
      <c r="B21" s="7" t="str">
        <f t="shared" si="0"/>
        <v>PCSP-A</v>
      </c>
      <c r="C21" s="24" t="s">
        <v>370</v>
      </c>
      <c r="D21" s="5" t="s">
        <v>45</v>
      </c>
      <c r="E21" s="6">
        <v>3</v>
      </c>
      <c r="F21" s="5" t="s">
        <v>367</v>
      </c>
      <c r="G21" s="5" t="s">
        <v>10</v>
      </c>
      <c r="H21" s="5" t="s">
        <v>23</v>
      </c>
      <c r="I21" s="5"/>
      <c r="J21" s="5"/>
      <c r="K21" s="5"/>
      <c r="L21" s="5"/>
      <c r="M21" s="15"/>
      <c r="N21" s="37"/>
      <c r="O21" s="5" t="s">
        <v>56</v>
      </c>
    </row>
    <row r="22" spans="1:15">
      <c r="A22" s="143">
        <v>21</v>
      </c>
      <c r="B22" s="7" t="str">
        <f t="shared" si="0"/>
        <v>PCSP-A</v>
      </c>
      <c r="C22" s="24" t="s">
        <v>370</v>
      </c>
      <c r="D22" s="5" t="s">
        <v>46</v>
      </c>
      <c r="E22" s="6"/>
      <c r="F22" s="5" t="s">
        <v>32</v>
      </c>
      <c r="G22" s="5" t="s">
        <v>10</v>
      </c>
      <c r="H22" s="5" t="s">
        <v>23</v>
      </c>
      <c r="I22" s="5"/>
      <c r="J22" s="5"/>
      <c r="K22" s="5"/>
      <c r="L22" s="5"/>
      <c r="M22" s="5"/>
      <c r="N22" s="37"/>
      <c r="O22" s="5" t="s">
        <v>47</v>
      </c>
    </row>
    <row r="23" spans="1:15">
      <c r="A23" s="143">
        <v>3</v>
      </c>
      <c r="B23" s="7" t="str">
        <f t="shared" si="0"/>
        <v>PCSP-A</v>
      </c>
      <c r="C23" s="24" t="s">
        <v>271</v>
      </c>
      <c r="D23" s="5" t="s">
        <v>395</v>
      </c>
      <c r="E23" s="6">
        <v>2</v>
      </c>
      <c r="F23" s="5" t="s">
        <v>152</v>
      </c>
      <c r="G23" s="5" t="s">
        <v>10</v>
      </c>
      <c r="H23" s="5" t="s">
        <v>24</v>
      </c>
      <c r="I23" s="5"/>
      <c r="J23" s="5"/>
      <c r="K23" s="5"/>
      <c r="L23" s="5"/>
      <c r="M23" s="15"/>
      <c r="N23" s="37"/>
      <c r="O23" s="5" t="s">
        <v>153</v>
      </c>
    </row>
    <row r="24" spans="1:15">
      <c r="A24" s="143">
        <v>5</v>
      </c>
      <c r="B24" s="7" t="str">
        <f t="shared" si="0"/>
        <v>PCSP-A</v>
      </c>
      <c r="C24" s="24" t="s">
        <v>270</v>
      </c>
      <c r="D24" s="5" t="s">
        <v>338</v>
      </c>
      <c r="E24" s="6">
        <v>9</v>
      </c>
      <c r="F24" s="5" t="s">
        <v>372</v>
      </c>
      <c r="G24" s="5" t="s">
        <v>10</v>
      </c>
      <c r="H24" s="5" t="s">
        <v>24</v>
      </c>
      <c r="I24" s="5"/>
      <c r="J24" s="5"/>
      <c r="K24" s="5"/>
      <c r="L24" s="5"/>
      <c r="M24" s="15"/>
      <c r="N24" s="37"/>
      <c r="O24" s="5"/>
    </row>
    <row r="25" spans="1:15">
      <c r="A25" s="143">
        <v>16</v>
      </c>
      <c r="B25" s="7" t="str">
        <f t="shared" si="0"/>
        <v>PCSP-A</v>
      </c>
      <c r="C25" s="24" t="s">
        <v>271</v>
      </c>
      <c r="D25" s="5" t="s">
        <v>169</v>
      </c>
      <c r="E25" s="6">
        <v>2</v>
      </c>
      <c r="F25" s="5" t="s">
        <v>182</v>
      </c>
      <c r="G25" s="5" t="s">
        <v>10</v>
      </c>
      <c r="H25" s="5" t="s">
        <v>24</v>
      </c>
      <c r="I25" s="5"/>
      <c r="J25" s="5" t="s">
        <v>172</v>
      </c>
      <c r="K25" s="5">
        <v>5137</v>
      </c>
      <c r="L25" s="40" t="s">
        <v>171</v>
      </c>
      <c r="M25" s="35" t="s">
        <v>173</v>
      </c>
      <c r="N25" s="37">
        <v>4</v>
      </c>
      <c r="O25" s="5" t="s">
        <v>275</v>
      </c>
    </row>
    <row r="26" spans="1:15">
      <c r="A26" s="143">
        <v>17</v>
      </c>
      <c r="B26" s="7" t="str">
        <f t="shared" si="0"/>
        <v>PCSP-A</v>
      </c>
      <c r="C26" s="24" t="s">
        <v>370</v>
      </c>
      <c r="D26" s="5" t="s">
        <v>45</v>
      </c>
      <c r="E26" s="6">
        <v>2</v>
      </c>
      <c r="F26" s="5" t="s">
        <v>159</v>
      </c>
      <c r="G26" s="5" t="s">
        <v>10</v>
      </c>
      <c r="H26" s="5" t="s">
        <v>24</v>
      </c>
      <c r="I26" s="5"/>
      <c r="J26" s="5"/>
      <c r="K26" s="5"/>
      <c r="L26" s="5"/>
      <c r="M26" s="15"/>
      <c r="N26" s="37"/>
      <c r="O26" s="5" t="s">
        <v>56</v>
      </c>
    </row>
    <row r="27" spans="1:15">
      <c r="A27" s="143">
        <v>19</v>
      </c>
      <c r="B27" s="7" t="str">
        <f t="shared" si="0"/>
        <v>PCSP-A</v>
      </c>
      <c r="C27" s="24"/>
      <c r="D27" s="5" t="s">
        <v>158</v>
      </c>
      <c r="E27" s="6"/>
      <c r="F27" s="5" t="s">
        <v>4</v>
      </c>
      <c r="G27" s="5" t="s">
        <v>11</v>
      </c>
      <c r="H27" s="5" t="s">
        <v>23</v>
      </c>
      <c r="I27" s="5" t="s">
        <v>413</v>
      </c>
      <c r="J27" s="5"/>
      <c r="K27" s="5"/>
      <c r="L27" s="5"/>
      <c r="M27" s="35" t="s">
        <v>386</v>
      </c>
      <c r="N27" s="37">
        <v>9.25</v>
      </c>
      <c r="O27" s="5" t="s">
        <v>61</v>
      </c>
    </row>
    <row r="28" spans="1:15">
      <c r="A28" s="149">
        <v>9</v>
      </c>
      <c r="B28" s="7" t="str">
        <f t="shared" si="0"/>
        <v>PCSP-A</v>
      </c>
      <c r="C28" s="24"/>
      <c r="D28" s="10" t="s">
        <v>388</v>
      </c>
      <c r="E28" s="6"/>
      <c r="F28" s="5" t="s">
        <v>8</v>
      </c>
      <c r="G28" s="5" t="s">
        <v>11</v>
      </c>
      <c r="H28" s="5" t="s">
        <v>34</v>
      </c>
      <c r="I28" s="5"/>
      <c r="J28" s="5"/>
      <c r="K28" s="5"/>
      <c r="L28" s="5"/>
      <c r="M28" s="35" t="s">
        <v>411</v>
      </c>
      <c r="N28" s="37"/>
      <c r="O28" s="5" t="s">
        <v>40</v>
      </c>
    </row>
    <row r="29" spans="1:15">
      <c r="A29" s="149">
        <v>7</v>
      </c>
      <c r="B29" s="7" t="str">
        <f t="shared" si="0"/>
        <v>PCSP-A</v>
      </c>
      <c r="C29" s="24"/>
      <c r="D29" s="10" t="s">
        <v>388</v>
      </c>
      <c r="E29" s="6"/>
      <c r="F29" s="5" t="s">
        <v>3</v>
      </c>
      <c r="G29" s="5" t="s">
        <v>11</v>
      </c>
      <c r="H29" s="5" t="s">
        <v>24</v>
      </c>
      <c r="I29" s="5"/>
      <c r="J29" s="5"/>
      <c r="K29" s="5"/>
      <c r="L29" s="5"/>
      <c r="M29" s="35" t="s">
        <v>393</v>
      </c>
      <c r="N29" s="37"/>
      <c r="O29" s="5" t="s">
        <v>21</v>
      </c>
    </row>
    <row r="30" spans="1:15">
      <c r="A30" s="24">
        <v>10</v>
      </c>
      <c r="B30" s="7" t="str">
        <f t="shared" si="0"/>
        <v>PCSP-A</v>
      </c>
      <c r="C30" s="24" t="s">
        <v>270</v>
      </c>
      <c r="D30" s="10" t="s">
        <v>387</v>
      </c>
      <c r="E30" s="6"/>
      <c r="F30" s="5" t="s">
        <v>2</v>
      </c>
      <c r="G30" s="5" t="s">
        <v>11</v>
      </c>
      <c r="H30" s="5" t="s">
        <v>25</v>
      </c>
      <c r="I30" s="5"/>
      <c r="J30" s="5"/>
      <c r="K30" s="5"/>
      <c r="L30" s="15"/>
      <c r="M30" s="35" t="s">
        <v>394</v>
      </c>
      <c r="N30" s="37"/>
      <c r="O30" s="5" t="s">
        <v>13</v>
      </c>
    </row>
    <row r="31" spans="1:15">
      <c r="A31" s="143">
        <v>11</v>
      </c>
      <c r="B31" s="7" t="str">
        <f t="shared" si="0"/>
        <v>PCSP-A</v>
      </c>
      <c r="C31" s="24" t="s">
        <v>270</v>
      </c>
      <c r="D31" s="10" t="s">
        <v>387</v>
      </c>
      <c r="E31" s="6"/>
      <c r="F31" s="5" t="s">
        <v>2</v>
      </c>
      <c r="G31" s="5" t="s">
        <v>11</v>
      </c>
      <c r="H31" s="5" t="s">
        <v>25</v>
      </c>
      <c r="I31" s="5"/>
      <c r="J31" s="5"/>
      <c r="K31" s="5"/>
      <c r="L31" s="5"/>
      <c r="M31" s="40" t="s">
        <v>394</v>
      </c>
      <c r="N31" s="37"/>
      <c r="O31" s="5" t="s">
        <v>13</v>
      </c>
    </row>
    <row r="32" spans="1:15">
      <c r="A32" s="143">
        <v>20</v>
      </c>
      <c r="B32" s="7" t="str">
        <f t="shared" si="0"/>
        <v>PCSP-A</v>
      </c>
      <c r="C32" s="24" t="s">
        <v>370</v>
      </c>
      <c r="D32" s="5" t="s">
        <v>346</v>
      </c>
      <c r="E32" s="6">
        <v>3</v>
      </c>
      <c r="F32" s="5" t="s">
        <v>375</v>
      </c>
      <c r="G32" s="5" t="s">
        <v>11</v>
      </c>
      <c r="H32" s="5" t="s">
        <v>25</v>
      </c>
      <c r="I32" s="5"/>
      <c r="J32" s="5" t="s">
        <v>345</v>
      </c>
      <c r="K32" s="5" t="s">
        <v>347</v>
      </c>
      <c r="L32" s="40" t="s">
        <v>349</v>
      </c>
      <c r="M32" s="40" t="s">
        <v>348</v>
      </c>
      <c r="N32" s="37">
        <v>6.79</v>
      </c>
      <c r="O32" s="5" t="s">
        <v>81</v>
      </c>
    </row>
    <row r="33" spans="1:15">
      <c r="A33" s="143">
        <v>8</v>
      </c>
      <c r="B33" s="7" t="str">
        <f t="shared" si="0"/>
        <v>PCSP-A</v>
      </c>
      <c r="C33" s="24"/>
      <c r="D33" s="5" t="s">
        <v>303</v>
      </c>
      <c r="E33" s="6"/>
      <c r="F33" s="5" t="s">
        <v>304</v>
      </c>
      <c r="G33" s="5" t="s">
        <v>23</v>
      </c>
      <c r="H33" s="5" t="s">
        <v>110</v>
      </c>
      <c r="I33" s="5"/>
      <c r="J33" s="5"/>
      <c r="K33" s="5"/>
      <c r="L33" s="5"/>
      <c r="M33" s="15"/>
      <c r="N33" s="37"/>
      <c r="O33" s="5"/>
    </row>
    <row r="34" spans="1:15">
      <c r="A34" s="143">
        <v>1</v>
      </c>
      <c r="B34" s="7" t="str">
        <f t="shared" si="0"/>
        <v>PCSP-A</v>
      </c>
      <c r="C34" s="24"/>
      <c r="D34" s="5" t="s">
        <v>406</v>
      </c>
      <c r="E34" s="6"/>
      <c r="F34" s="5" t="s">
        <v>121</v>
      </c>
      <c r="G34" s="5" t="s">
        <v>151</v>
      </c>
      <c r="H34" s="5"/>
      <c r="I34" s="5"/>
      <c r="J34" s="5"/>
      <c r="K34" s="5"/>
      <c r="L34" s="15" t="s">
        <v>157</v>
      </c>
      <c r="M34" s="35" t="s">
        <v>405</v>
      </c>
      <c r="N34" s="37"/>
      <c r="O34" s="5"/>
    </row>
    <row r="35" spans="1:15">
      <c r="A35" s="143">
        <v>2</v>
      </c>
      <c r="B35" s="7" t="str">
        <f t="shared" si="0"/>
        <v>PCSP-A</v>
      </c>
      <c r="C35" s="24"/>
      <c r="D35" s="5" t="s">
        <v>407</v>
      </c>
      <c r="E35" s="6"/>
      <c r="F35" s="5" t="s">
        <v>121</v>
      </c>
      <c r="G35" s="5" t="s">
        <v>151</v>
      </c>
      <c r="H35" s="5"/>
      <c r="I35" s="5"/>
      <c r="J35" s="5"/>
      <c r="K35" s="5"/>
      <c r="L35" s="5" t="s">
        <v>157</v>
      </c>
      <c r="M35" s="40" t="s">
        <v>408</v>
      </c>
      <c r="N35" s="37"/>
      <c r="O35" s="5"/>
    </row>
    <row r="36" spans="1:15">
      <c r="A36" s="143">
        <v>22</v>
      </c>
      <c r="B36" s="23" t="str">
        <f>B$4</f>
        <v>PROG-A</v>
      </c>
      <c r="C36" s="24"/>
      <c r="D36" s="5" t="s">
        <v>150</v>
      </c>
      <c r="E36" s="6"/>
      <c r="F36" s="5" t="s">
        <v>121</v>
      </c>
      <c r="G36" s="5"/>
      <c r="H36" s="5"/>
      <c r="I36" s="5"/>
      <c r="J36" s="5"/>
      <c r="K36" s="5"/>
      <c r="L36" s="5"/>
      <c r="M36" s="5"/>
      <c r="N36" s="37"/>
      <c r="O36" s="5"/>
    </row>
    <row r="37" spans="1:15">
      <c r="A37" s="143">
        <v>23</v>
      </c>
      <c r="B37" s="23" t="str">
        <f t="shared" ref="B37:B45" si="1">B$4</f>
        <v>PROG-A</v>
      </c>
      <c r="C37" s="24"/>
      <c r="D37" s="5" t="s">
        <v>338</v>
      </c>
      <c r="E37" s="6">
        <v>3</v>
      </c>
      <c r="F37" s="5" t="s">
        <v>36</v>
      </c>
      <c r="G37" s="5" t="s">
        <v>10</v>
      </c>
      <c r="H37" s="5" t="s">
        <v>24</v>
      </c>
      <c r="I37" s="5"/>
      <c r="J37" s="5"/>
      <c r="K37" s="5"/>
      <c r="L37" s="5"/>
      <c r="M37" s="5"/>
      <c r="N37" s="37"/>
      <c r="O37" s="5" t="s">
        <v>50</v>
      </c>
    </row>
    <row r="38" spans="1:15">
      <c r="A38" s="143">
        <v>24</v>
      </c>
      <c r="B38" s="23" t="str">
        <f t="shared" si="1"/>
        <v>PROG-A</v>
      </c>
      <c r="C38" s="24"/>
      <c r="D38" s="5" t="s">
        <v>307</v>
      </c>
      <c r="E38" s="6">
        <v>3</v>
      </c>
      <c r="F38" s="5" t="s">
        <v>309</v>
      </c>
      <c r="G38" s="5" t="s">
        <v>23</v>
      </c>
      <c r="H38" s="5" t="s">
        <v>110</v>
      </c>
      <c r="I38" s="5"/>
      <c r="J38" s="5"/>
      <c r="K38" s="5"/>
      <c r="L38" s="5"/>
      <c r="M38" s="5"/>
      <c r="N38" s="37"/>
      <c r="O38" s="5"/>
    </row>
    <row r="39" spans="1:15">
      <c r="A39" s="143">
        <v>25</v>
      </c>
      <c r="B39" s="23" t="str">
        <f t="shared" si="1"/>
        <v>PROG-A</v>
      </c>
      <c r="C39" s="24"/>
      <c r="D39" s="5" t="s">
        <v>308</v>
      </c>
      <c r="E39" s="6">
        <v>3</v>
      </c>
      <c r="F39" s="5" t="s">
        <v>310</v>
      </c>
      <c r="G39" s="5" t="s">
        <v>23</v>
      </c>
      <c r="H39" s="5" t="s">
        <v>110</v>
      </c>
      <c r="I39" s="5"/>
      <c r="J39" s="5"/>
      <c r="K39" s="5"/>
      <c r="L39" s="5"/>
      <c r="M39" s="5"/>
      <c r="N39" s="37"/>
      <c r="O39" s="5"/>
    </row>
    <row r="40" spans="1:15">
      <c r="A40" s="143">
        <v>26</v>
      </c>
      <c r="B40" s="23" t="str">
        <f t="shared" si="1"/>
        <v>PROG-A</v>
      </c>
      <c r="C40" s="24"/>
      <c r="D40" s="5" t="s">
        <v>303</v>
      </c>
      <c r="E40" s="6">
        <v>3</v>
      </c>
      <c r="F40" s="5" t="s">
        <v>304</v>
      </c>
      <c r="G40" s="5" t="s">
        <v>23</v>
      </c>
      <c r="H40" s="5" t="s">
        <v>110</v>
      </c>
      <c r="I40" s="5"/>
      <c r="J40" s="5"/>
      <c r="K40" s="5"/>
      <c r="L40" s="5"/>
      <c r="M40" s="5"/>
      <c r="N40" s="37"/>
      <c r="O40" s="5"/>
    </row>
    <row r="41" spans="1:15">
      <c r="A41" s="143">
        <v>27</v>
      </c>
      <c r="B41" s="23" t="str">
        <f t="shared" si="1"/>
        <v>PROG-A</v>
      </c>
      <c r="C41" s="24" t="s">
        <v>270</v>
      </c>
      <c r="D41" s="5" t="s">
        <v>33</v>
      </c>
      <c r="E41" s="132">
        <v>3</v>
      </c>
      <c r="F41" s="5" t="s">
        <v>2</v>
      </c>
      <c r="G41" s="5" t="s">
        <v>11</v>
      </c>
      <c r="H41" s="5" t="s">
        <v>25</v>
      </c>
      <c r="I41" s="5"/>
      <c r="J41" s="5"/>
      <c r="K41" s="5"/>
      <c r="L41" s="5"/>
      <c r="M41" s="5"/>
      <c r="N41" s="37"/>
      <c r="O41" s="5" t="s">
        <v>13</v>
      </c>
    </row>
    <row r="42" spans="1:15">
      <c r="A42" s="143">
        <v>28</v>
      </c>
      <c r="B42" s="23" t="str">
        <f t="shared" si="1"/>
        <v>PROG-A</v>
      </c>
      <c r="C42" s="24" t="s">
        <v>270</v>
      </c>
      <c r="D42" s="5" t="s">
        <v>384</v>
      </c>
      <c r="E42" s="6">
        <v>3</v>
      </c>
      <c r="F42" s="5" t="s">
        <v>2</v>
      </c>
      <c r="G42" s="5" t="s">
        <v>11</v>
      </c>
      <c r="H42" s="5" t="s">
        <v>25</v>
      </c>
      <c r="I42" s="5"/>
      <c r="J42" s="5"/>
      <c r="K42" s="5"/>
      <c r="L42" s="5"/>
      <c r="M42" s="5"/>
      <c r="N42" s="37"/>
      <c r="O42" s="5" t="s">
        <v>13</v>
      </c>
    </row>
    <row r="43" spans="1:15">
      <c r="A43" s="143">
        <v>29</v>
      </c>
      <c r="B43" s="23" t="str">
        <f t="shared" si="1"/>
        <v>PROG-A</v>
      </c>
      <c r="C43" s="24" t="s">
        <v>370</v>
      </c>
      <c r="D43" s="5" t="s">
        <v>45</v>
      </c>
      <c r="E43" s="6">
        <v>3</v>
      </c>
      <c r="F43" s="5" t="s">
        <v>369</v>
      </c>
      <c r="G43" s="5" t="s">
        <v>11</v>
      </c>
      <c r="H43" s="5" t="s">
        <v>25</v>
      </c>
      <c r="I43" s="5"/>
      <c r="J43" s="5"/>
      <c r="K43" s="5"/>
      <c r="L43" s="5"/>
      <c r="M43" s="5"/>
      <c r="N43" s="37"/>
      <c r="O43" s="5" t="s">
        <v>81</v>
      </c>
    </row>
    <row r="44" spans="1:15">
      <c r="A44" s="143">
        <v>30</v>
      </c>
      <c r="B44" s="23" t="str">
        <f t="shared" si="1"/>
        <v>PROG-A</v>
      </c>
      <c r="C44" s="24" t="s">
        <v>370</v>
      </c>
      <c r="D44" s="5" t="s">
        <v>45</v>
      </c>
      <c r="E44" s="132">
        <v>3</v>
      </c>
      <c r="F44" s="5" t="s">
        <v>368</v>
      </c>
      <c r="G44" s="5" t="s">
        <v>11</v>
      </c>
      <c r="H44" s="5" t="s">
        <v>25</v>
      </c>
      <c r="I44" s="5"/>
      <c r="J44" s="5"/>
      <c r="K44" s="5"/>
      <c r="L44" s="5"/>
      <c r="M44" s="5"/>
      <c r="N44" s="37"/>
      <c r="O44" s="5" t="s">
        <v>56</v>
      </c>
    </row>
    <row r="45" spans="1:15">
      <c r="A45" s="143">
        <v>31</v>
      </c>
      <c r="B45" s="23" t="str">
        <f t="shared" si="1"/>
        <v>PROG-A</v>
      </c>
      <c r="C45" s="24" t="s">
        <v>270</v>
      </c>
      <c r="D45" s="5" t="s">
        <v>392</v>
      </c>
      <c r="E45" s="132"/>
      <c r="F45" s="5" t="s">
        <v>391</v>
      </c>
      <c r="G45" s="5" t="s">
        <v>11</v>
      </c>
      <c r="H45" s="5" t="s">
        <v>34</v>
      </c>
      <c r="I45" s="5"/>
      <c r="J45" s="5"/>
      <c r="K45" s="5"/>
      <c r="L45" s="5"/>
      <c r="M45" s="35" t="s">
        <v>390</v>
      </c>
      <c r="N45" s="37"/>
      <c r="O45" s="5" t="s">
        <v>81</v>
      </c>
    </row>
    <row r="46" spans="1:15">
      <c r="A46" s="143">
        <v>32</v>
      </c>
      <c r="B46" s="9" t="str">
        <f t="shared" ref="B46:B76" si="2">B$3</f>
        <v>PCSP-B</v>
      </c>
      <c r="C46" s="24"/>
      <c r="D46" s="5" t="s">
        <v>150</v>
      </c>
      <c r="E46" s="6"/>
      <c r="F46" s="5" t="s">
        <v>121</v>
      </c>
      <c r="G46" s="5" t="s">
        <v>151</v>
      </c>
      <c r="H46" s="5"/>
      <c r="I46" s="5"/>
      <c r="J46" s="5"/>
      <c r="K46" s="5"/>
      <c r="L46" s="5"/>
      <c r="M46" s="5"/>
      <c r="N46" s="37"/>
      <c r="O46" s="5"/>
    </row>
    <row r="47" spans="1:15">
      <c r="A47" s="143">
        <v>34</v>
      </c>
      <c r="B47" s="9" t="str">
        <f t="shared" si="2"/>
        <v>PCSP-B</v>
      </c>
      <c r="C47" s="24" t="s">
        <v>270</v>
      </c>
      <c r="D47" s="5" t="s">
        <v>262</v>
      </c>
      <c r="E47" s="6">
        <v>1</v>
      </c>
      <c r="F47" s="5" t="s">
        <v>372</v>
      </c>
      <c r="G47" s="5" t="s">
        <v>10</v>
      </c>
      <c r="H47" s="5" t="s">
        <v>23</v>
      </c>
      <c r="I47" s="5"/>
      <c r="J47" s="5"/>
      <c r="K47" s="5"/>
      <c r="L47" s="5"/>
      <c r="M47" s="5"/>
      <c r="N47" s="37"/>
      <c r="O47" s="5"/>
    </row>
    <row r="48" spans="1:15">
      <c r="A48" s="143">
        <v>51</v>
      </c>
      <c r="B48" s="9" t="str">
        <f t="shared" si="2"/>
        <v>PCSP-B</v>
      </c>
      <c r="C48" s="24" t="s">
        <v>270</v>
      </c>
      <c r="D48" s="5" t="s">
        <v>33</v>
      </c>
      <c r="E48" s="6"/>
      <c r="F48" s="5" t="s">
        <v>26</v>
      </c>
      <c r="G48" s="5" t="s">
        <v>10</v>
      </c>
      <c r="H48" s="5" t="s">
        <v>23</v>
      </c>
      <c r="I48" s="5"/>
      <c r="J48" s="5"/>
      <c r="K48" s="5"/>
      <c r="L48" s="5"/>
      <c r="M48" s="5"/>
      <c r="N48" s="37"/>
      <c r="O48" s="5" t="s">
        <v>28</v>
      </c>
    </row>
    <row r="49" spans="1:15">
      <c r="A49" s="143">
        <v>52</v>
      </c>
      <c r="B49" s="9" t="str">
        <f t="shared" si="2"/>
        <v>PCSP-B</v>
      </c>
      <c r="C49" s="24" t="s">
        <v>270</v>
      </c>
      <c r="D49" s="5" t="s">
        <v>33</v>
      </c>
      <c r="E49" s="6"/>
      <c r="F49" s="5" t="s">
        <v>27</v>
      </c>
      <c r="G49" s="5" t="s">
        <v>10</v>
      </c>
      <c r="H49" s="5" t="s">
        <v>23</v>
      </c>
      <c r="I49" s="5"/>
      <c r="J49" s="5"/>
      <c r="K49" s="5"/>
      <c r="L49" s="5"/>
      <c r="M49" s="5"/>
      <c r="N49" s="37"/>
      <c r="O49" s="5" t="s">
        <v>28</v>
      </c>
    </row>
    <row r="50" spans="1:15">
      <c r="A50" s="143">
        <v>53</v>
      </c>
      <c r="B50" s="9" t="str">
        <f t="shared" si="2"/>
        <v>PCSP-B</v>
      </c>
      <c r="C50" s="24" t="s">
        <v>270</v>
      </c>
      <c r="D50" s="5" t="s">
        <v>326</v>
      </c>
      <c r="E50" s="6">
        <v>2</v>
      </c>
      <c r="F50" s="5" t="s">
        <v>183</v>
      </c>
      <c r="G50" s="5" t="s">
        <v>10</v>
      </c>
      <c r="H50" s="34" t="s">
        <v>23</v>
      </c>
      <c r="I50" s="34"/>
      <c r="J50" s="5" t="s">
        <v>170</v>
      </c>
      <c r="K50" s="5">
        <v>5149</v>
      </c>
      <c r="L50" s="40" t="s">
        <v>171</v>
      </c>
      <c r="M50" s="40" t="s">
        <v>184</v>
      </c>
      <c r="N50" s="37">
        <v>4</v>
      </c>
      <c r="O50" s="5"/>
    </row>
    <row r="51" spans="1:15">
      <c r="A51" s="143">
        <v>54</v>
      </c>
      <c r="B51" s="9" t="str">
        <f t="shared" si="2"/>
        <v>PCSP-B</v>
      </c>
      <c r="C51" s="24"/>
      <c r="D51" s="5" t="s">
        <v>45</v>
      </c>
      <c r="E51" s="6">
        <v>2</v>
      </c>
      <c r="F51" s="5" t="s">
        <v>53</v>
      </c>
      <c r="G51" s="5" t="s">
        <v>10</v>
      </c>
      <c r="H51" s="5" t="s">
        <v>23</v>
      </c>
      <c r="I51" s="5"/>
      <c r="J51" s="5"/>
      <c r="K51" s="5"/>
      <c r="L51" s="5"/>
      <c r="M51" s="15"/>
      <c r="N51" s="37"/>
      <c r="O51" s="5" t="s">
        <v>71</v>
      </c>
    </row>
    <row r="52" spans="1:15">
      <c r="A52" s="143">
        <v>33</v>
      </c>
      <c r="B52" s="9" t="str">
        <f t="shared" si="2"/>
        <v>PCSP-B</v>
      </c>
      <c r="C52" s="24" t="s">
        <v>370</v>
      </c>
      <c r="D52" s="5" t="s">
        <v>180</v>
      </c>
      <c r="E52" s="6" t="s">
        <v>269</v>
      </c>
      <c r="F52" s="5" t="s">
        <v>206</v>
      </c>
      <c r="G52" s="5" t="s">
        <v>10</v>
      </c>
      <c r="H52" s="5" t="s">
        <v>24</v>
      </c>
      <c r="I52" s="5"/>
      <c r="J52" s="5"/>
      <c r="K52" s="5"/>
      <c r="L52" s="5"/>
      <c r="M52" s="5"/>
      <c r="N52" s="37"/>
      <c r="O52" s="5"/>
    </row>
    <row r="53" spans="1:15">
      <c r="A53" s="143">
        <v>35</v>
      </c>
      <c r="B53" s="9" t="str">
        <f t="shared" si="2"/>
        <v>PCSP-B</v>
      </c>
      <c r="C53" s="24"/>
      <c r="D53" s="5" t="s">
        <v>18</v>
      </c>
      <c r="E53" s="6"/>
      <c r="F53" s="5" t="s">
        <v>280</v>
      </c>
      <c r="G53" s="5" t="s">
        <v>10</v>
      </c>
      <c r="H53" s="5" t="s">
        <v>24</v>
      </c>
      <c r="I53" s="5"/>
      <c r="J53" s="5"/>
      <c r="K53" s="5"/>
      <c r="L53" s="5"/>
      <c r="M53" s="5"/>
      <c r="N53" s="37"/>
      <c r="O53" s="5" t="s">
        <v>156</v>
      </c>
    </row>
    <row r="54" spans="1:15">
      <c r="A54" s="143">
        <v>45</v>
      </c>
      <c r="B54" s="9" t="str">
        <f t="shared" si="2"/>
        <v>PCSP-B</v>
      </c>
      <c r="C54" s="24" t="s">
        <v>270</v>
      </c>
      <c r="D54" s="5" t="s">
        <v>33</v>
      </c>
      <c r="E54" s="6"/>
      <c r="F54" s="5" t="s">
        <v>12</v>
      </c>
      <c r="G54" s="5" t="s">
        <v>10</v>
      </c>
      <c r="H54" s="5" t="s">
        <v>24</v>
      </c>
      <c r="I54" s="5"/>
      <c r="J54" s="5"/>
      <c r="K54" s="5"/>
      <c r="L54" s="5"/>
      <c r="M54" s="5"/>
      <c r="N54" s="37"/>
      <c r="O54" s="5" t="s">
        <v>16</v>
      </c>
    </row>
    <row r="55" spans="1:15">
      <c r="A55" s="143">
        <v>46</v>
      </c>
      <c r="B55" s="9" t="str">
        <f t="shared" si="2"/>
        <v>PCSP-B</v>
      </c>
      <c r="C55" s="24" t="s">
        <v>270</v>
      </c>
      <c r="D55" s="5" t="s">
        <v>33</v>
      </c>
      <c r="E55" s="6"/>
      <c r="F55" s="5" t="s">
        <v>12</v>
      </c>
      <c r="G55" s="5" t="s">
        <v>10</v>
      </c>
      <c r="H55" s="5" t="s">
        <v>24</v>
      </c>
      <c r="I55" s="5"/>
      <c r="J55" s="5"/>
      <c r="K55" s="5"/>
      <c r="L55" s="5"/>
      <c r="M55" s="5"/>
      <c r="N55" s="37"/>
      <c r="O55" s="5" t="s">
        <v>16</v>
      </c>
    </row>
    <row r="56" spans="1:15">
      <c r="A56" s="143">
        <v>47</v>
      </c>
      <c r="B56" s="9" t="str">
        <f t="shared" si="2"/>
        <v>PCSP-B</v>
      </c>
      <c r="C56" s="24" t="s">
        <v>270</v>
      </c>
      <c r="D56" s="5" t="s">
        <v>33</v>
      </c>
      <c r="E56" s="6"/>
      <c r="F56" s="5" t="s">
        <v>12</v>
      </c>
      <c r="G56" s="5" t="s">
        <v>10</v>
      </c>
      <c r="H56" s="5" t="s">
        <v>24</v>
      </c>
      <c r="I56" s="5"/>
      <c r="J56" s="5"/>
      <c r="K56" s="5"/>
      <c r="L56" s="5"/>
      <c r="M56" s="15"/>
      <c r="N56" s="37"/>
      <c r="O56" s="5" t="s">
        <v>16</v>
      </c>
    </row>
    <row r="57" spans="1:15">
      <c r="A57" s="143">
        <v>48</v>
      </c>
      <c r="B57" s="9" t="str">
        <f t="shared" si="2"/>
        <v>PCSP-B</v>
      </c>
      <c r="C57" s="24" t="s">
        <v>270</v>
      </c>
      <c r="D57" s="5" t="s">
        <v>33</v>
      </c>
      <c r="E57" s="143"/>
      <c r="F57" s="5" t="s">
        <v>12</v>
      </c>
      <c r="G57" s="5" t="s">
        <v>10</v>
      </c>
      <c r="H57" s="5" t="s">
        <v>24</v>
      </c>
      <c r="I57" s="5"/>
      <c r="J57" s="5"/>
      <c r="K57" s="5"/>
      <c r="L57" s="5"/>
      <c r="M57" s="15"/>
      <c r="N57" s="37"/>
      <c r="O57" s="5" t="s">
        <v>16</v>
      </c>
    </row>
    <row r="58" spans="1:15">
      <c r="A58" s="143">
        <v>55</v>
      </c>
      <c r="B58" s="9" t="str">
        <f t="shared" si="2"/>
        <v>PCSP-B</v>
      </c>
      <c r="C58" s="24"/>
      <c r="D58" s="5" t="s">
        <v>45</v>
      </c>
      <c r="E58" s="143">
        <v>5</v>
      </c>
      <c r="F58" s="5" t="s">
        <v>44</v>
      </c>
      <c r="G58" s="5" t="s">
        <v>10</v>
      </c>
      <c r="H58" s="5" t="s">
        <v>24</v>
      </c>
      <c r="I58" s="5"/>
      <c r="J58" s="5"/>
      <c r="K58" s="5"/>
      <c r="L58" s="5"/>
      <c r="M58" s="15"/>
      <c r="N58" s="37"/>
      <c r="O58" s="5" t="s">
        <v>74</v>
      </c>
    </row>
    <row r="59" spans="1:15">
      <c r="A59" s="143">
        <v>56</v>
      </c>
      <c r="B59" s="9" t="str">
        <f t="shared" si="2"/>
        <v>PCSP-B</v>
      </c>
      <c r="C59" s="24"/>
      <c r="D59" s="5" t="s">
        <v>33</v>
      </c>
      <c r="E59" s="6">
        <v>5</v>
      </c>
      <c r="F59" s="5" t="s">
        <v>30</v>
      </c>
      <c r="G59" s="5" t="s">
        <v>10</v>
      </c>
      <c r="H59" s="5" t="s">
        <v>24</v>
      </c>
      <c r="I59" s="5"/>
      <c r="J59" s="5"/>
      <c r="K59" s="5"/>
      <c r="L59" s="5"/>
      <c r="M59" s="15"/>
      <c r="N59" s="37"/>
      <c r="O59" s="5" t="s">
        <v>73</v>
      </c>
    </row>
    <row r="60" spans="1:15">
      <c r="A60" s="143">
        <v>57</v>
      </c>
      <c r="B60" s="9" t="str">
        <f t="shared" si="2"/>
        <v>PCSP-B</v>
      </c>
      <c r="C60" s="24"/>
      <c r="D60" s="5" t="s">
        <v>33</v>
      </c>
      <c r="E60" s="6">
        <v>4</v>
      </c>
      <c r="F60" s="5" t="s">
        <v>5</v>
      </c>
      <c r="G60" s="5" t="s">
        <v>10</v>
      </c>
      <c r="H60" s="5" t="s">
        <v>24</v>
      </c>
      <c r="I60" s="5"/>
      <c r="J60" s="5"/>
      <c r="K60" s="5"/>
      <c r="L60" s="5"/>
      <c r="M60" s="5"/>
      <c r="N60" s="37"/>
      <c r="O60" s="5" t="s">
        <v>67</v>
      </c>
    </row>
    <row r="61" spans="1:15">
      <c r="A61" s="143">
        <v>59</v>
      </c>
      <c r="B61" s="9" t="str">
        <f t="shared" si="2"/>
        <v>PCSP-B</v>
      </c>
      <c r="C61" s="24"/>
      <c r="D61" s="5" t="s">
        <v>78</v>
      </c>
      <c r="E61" s="6">
        <v>4</v>
      </c>
      <c r="F61" s="5" t="s">
        <v>75</v>
      </c>
      <c r="G61" s="5" t="s">
        <v>11</v>
      </c>
      <c r="H61" s="5" t="s">
        <v>76</v>
      </c>
      <c r="I61" s="5" t="s">
        <v>413</v>
      </c>
      <c r="J61" s="5"/>
      <c r="K61" s="5"/>
      <c r="L61" s="5"/>
      <c r="M61" s="40" t="s">
        <v>385</v>
      </c>
      <c r="N61" s="37"/>
      <c r="O61" s="5" t="s">
        <v>77</v>
      </c>
    </row>
    <row r="62" spans="1:15">
      <c r="A62" s="143">
        <v>60</v>
      </c>
      <c r="B62" s="9" t="str">
        <f t="shared" si="2"/>
        <v>PCSP-B</v>
      </c>
      <c r="C62" s="24"/>
      <c r="D62" s="5" t="s">
        <v>79</v>
      </c>
      <c r="E62" s="6"/>
      <c r="F62" s="5" t="s">
        <v>75</v>
      </c>
      <c r="G62" s="5" t="s">
        <v>11</v>
      </c>
      <c r="H62" s="5" t="s">
        <v>76</v>
      </c>
      <c r="I62" s="5"/>
      <c r="J62" s="5"/>
      <c r="K62" s="5"/>
      <c r="L62" s="5"/>
      <c r="M62" s="5"/>
      <c r="N62" s="37"/>
      <c r="O62" s="5" t="s">
        <v>80</v>
      </c>
    </row>
    <row r="63" spans="1:15">
      <c r="A63" s="25">
        <v>61</v>
      </c>
      <c r="B63" s="9" t="str">
        <f t="shared" si="2"/>
        <v>PCSP-B</v>
      </c>
      <c r="C63" s="24"/>
      <c r="D63" s="5" t="s">
        <v>392</v>
      </c>
      <c r="E63" s="6"/>
      <c r="F63" s="5" t="s">
        <v>391</v>
      </c>
      <c r="G63" s="5" t="s">
        <v>11</v>
      </c>
      <c r="H63" s="5" t="s">
        <v>34</v>
      </c>
      <c r="I63" s="5"/>
      <c r="J63" s="5"/>
      <c r="K63" s="5"/>
      <c r="L63" s="5"/>
      <c r="M63" s="40" t="s">
        <v>390</v>
      </c>
      <c r="N63" s="37"/>
      <c r="O63" s="5" t="s">
        <v>35</v>
      </c>
    </row>
    <row r="64" spans="1:15">
      <c r="A64" s="143">
        <v>37</v>
      </c>
      <c r="B64" s="9" t="str">
        <f t="shared" si="2"/>
        <v>PCSP-B</v>
      </c>
      <c r="C64" s="24"/>
      <c r="D64" s="10" t="s">
        <v>388</v>
      </c>
      <c r="E64" s="6"/>
      <c r="F64" s="5" t="s">
        <v>3</v>
      </c>
      <c r="G64" s="5" t="s">
        <v>11</v>
      </c>
      <c r="H64" s="5" t="s">
        <v>24</v>
      </c>
      <c r="I64" s="5"/>
      <c r="J64" s="5"/>
      <c r="K64" s="5"/>
      <c r="L64" s="5"/>
      <c r="M64" s="35" t="s">
        <v>411</v>
      </c>
      <c r="N64" s="37"/>
      <c r="O64" s="5" t="s">
        <v>21</v>
      </c>
    </row>
    <row r="65" spans="1:15">
      <c r="A65" s="143">
        <v>41</v>
      </c>
      <c r="B65" s="9" t="str">
        <f t="shared" si="2"/>
        <v>PCSP-B</v>
      </c>
      <c r="C65" s="24"/>
      <c r="D65" s="5" t="s">
        <v>409</v>
      </c>
      <c r="E65" s="6"/>
      <c r="F65" s="5" t="s">
        <v>1</v>
      </c>
      <c r="G65" s="5" t="s">
        <v>11</v>
      </c>
      <c r="H65" s="5" t="s">
        <v>24</v>
      </c>
      <c r="I65" s="5" t="s">
        <v>413</v>
      </c>
      <c r="J65" s="5"/>
      <c r="K65" s="5"/>
      <c r="L65" s="5"/>
      <c r="M65" s="35" t="s">
        <v>411</v>
      </c>
      <c r="N65" s="37"/>
      <c r="O65" s="5" t="s">
        <v>22</v>
      </c>
    </row>
    <row r="66" spans="1:15">
      <c r="A66" s="143">
        <v>42</v>
      </c>
      <c r="B66" s="9" t="str">
        <f t="shared" si="2"/>
        <v>PCSP-B</v>
      </c>
      <c r="C66" s="24"/>
      <c r="D66" s="5" t="s">
        <v>273</v>
      </c>
      <c r="E66" s="6" t="s">
        <v>82</v>
      </c>
      <c r="F66" s="5" t="s">
        <v>274</v>
      </c>
      <c r="G66" s="5" t="s">
        <v>11</v>
      </c>
      <c r="H66" s="5" t="s">
        <v>24</v>
      </c>
      <c r="I66" s="5" t="s">
        <v>413</v>
      </c>
      <c r="J66" s="5"/>
      <c r="K66" s="5"/>
      <c r="L66" s="5"/>
      <c r="M66" s="35" t="s">
        <v>386</v>
      </c>
      <c r="N66" s="37">
        <v>9.25</v>
      </c>
      <c r="O66" s="5" t="s">
        <v>29</v>
      </c>
    </row>
    <row r="67" spans="1:15">
      <c r="A67" s="149">
        <v>43</v>
      </c>
      <c r="B67" s="9" t="str">
        <f t="shared" si="2"/>
        <v>PCSP-B</v>
      </c>
      <c r="C67" s="24"/>
      <c r="D67" s="5" t="s">
        <v>409</v>
      </c>
      <c r="E67" s="6"/>
      <c r="F67" s="5" t="s">
        <v>389</v>
      </c>
      <c r="G67" s="5" t="s">
        <v>11</v>
      </c>
      <c r="H67" s="5" t="s">
        <v>24</v>
      </c>
      <c r="I67" s="5" t="s">
        <v>413</v>
      </c>
      <c r="J67" s="5"/>
      <c r="K67" s="5"/>
      <c r="L67" s="5"/>
      <c r="M67" s="35" t="s">
        <v>411</v>
      </c>
      <c r="N67" s="37">
        <f>5.14/5</f>
        <v>1.028</v>
      </c>
      <c r="O67" s="5" t="s">
        <v>43</v>
      </c>
    </row>
    <row r="68" spans="1:15">
      <c r="A68" s="143">
        <v>44</v>
      </c>
      <c r="B68" s="9" t="str">
        <f t="shared" si="2"/>
        <v>PCSP-B</v>
      </c>
      <c r="C68" s="24"/>
      <c r="D68" s="5" t="s">
        <v>409</v>
      </c>
      <c r="E68" s="6"/>
      <c r="F68" s="5" t="s">
        <v>410</v>
      </c>
      <c r="G68" s="5" t="s">
        <v>11</v>
      </c>
      <c r="H68" s="5" t="s">
        <v>24</v>
      </c>
      <c r="I68" s="5" t="s">
        <v>413</v>
      </c>
      <c r="J68" s="5"/>
      <c r="K68" s="5"/>
      <c r="L68" s="15"/>
      <c r="M68" s="35" t="s">
        <v>411</v>
      </c>
      <c r="N68" s="37">
        <f>5.14/5</f>
        <v>1.028</v>
      </c>
      <c r="O68" s="5" t="s">
        <v>43</v>
      </c>
    </row>
    <row r="69" spans="1:15">
      <c r="A69" s="143">
        <v>44</v>
      </c>
      <c r="B69" s="9" t="str">
        <f t="shared" si="2"/>
        <v>PCSP-B</v>
      </c>
      <c r="C69" s="24"/>
      <c r="D69" s="5" t="s">
        <v>409</v>
      </c>
      <c r="E69" s="6"/>
      <c r="F69" s="5" t="s">
        <v>389</v>
      </c>
      <c r="G69" s="5" t="s">
        <v>11</v>
      </c>
      <c r="H69" s="5" t="s">
        <v>24</v>
      </c>
      <c r="I69" s="5" t="s">
        <v>413</v>
      </c>
      <c r="J69" s="5"/>
      <c r="K69" s="5"/>
      <c r="L69" s="5"/>
      <c r="M69" s="35" t="s">
        <v>411</v>
      </c>
      <c r="N69" s="37">
        <f>5.14/5</f>
        <v>1.028</v>
      </c>
      <c r="O69" s="5" t="s">
        <v>43</v>
      </c>
    </row>
    <row r="70" spans="1:15">
      <c r="A70" s="149">
        <v>58</v>
      </c>
      <c r="B70" s="9" t="str">
        <f t="shared" si="2"/>
        <v>PCSP-B</v>
      </c>
      <c r="C70" s="24"/>
      <c r="D70" s="5" t="s">
        <v>6</v>
      </c>
      <c r="E70" s="6"/>
      <c r="F70" s="5" t="s">
        <v>7</v>
      </c>
      <c r="G70" s="5" t="s">
        <v>11</v>
      </c>
      <c r="H70" s="5" t="s">
        <v>24</v>
      </c>
      <c r="I70" s="5" t="s">
        <v>413</v>
      </c>
      <c r="J70" s="5"/>
      <c r="K70" s="5"/>
      <c r="L70" s="5"/>
      <c r="M70" s="35" t="s">
        <v>414</v>
      </c>
      <c r="N70" s="37">
        <f>5.14/5</f>
        <v>1.028</v>
      </c>
      <c r="O70" s="5" t="s">
        <v>20</v>
      </c>
    </row>
    <row r="71" spans="1:15">
      <c r="A71" s="143">
        <v>49</v>
      </c>
      <c r="B71" s="9" t="str">
        <f t="shared" si="2"/>
        <v>PCSP-B</v>
      </c>
      <c r="C71" s="24" t="s">
        <v>270</v>
      </c>
      <c r="D71" s="5" t="s">
        <v>33</v>
      </c>
      <c r="E71" s="6"/>
      <c r="F71" s="5" t="s">
        <v>2</v>
      </c>
      <c r="G71" s="5" t="s">
        <v>11</v>
      </c>
      <c r="H71" s="5" t="s">
        <v>25</v>
      </c>
      <c r="I71" s="5"/>
      <c r="J71" s="5"/>
      <c r="K71" s="5"/>
      <c r="L71" s="5"/>
      <c r="M71" s="5"/>
      <c r="N71" s="37"/>
      <c r="O71" s="5" t="s">
        <v>13</v>
      </c>
    </row>
    <row r="72" spans="1:15">
      <c r="A72" s="143">
        <v>50</v>
      </c>
      <c r="B72" s="9" t="str">
        <f t="shared" si="2"/>
        <v>PCSP-B</v>
      </c>
      <c r="C72" s="24" t="s">
        <v>270</v>
      </c>
      <c r="D72" s="5" t="s">
        <v>33</v>
      </c>
      <c r="E72" s="6"/>
      <c r="F72" s="5" t="s">
        <v>2</v>
      </c>
      <c r="G72" s="5" t="s">
        <v>11</v>
      </c>
      <c r="H72" s="5" t="s">
        <v>25</v>
      </c>
      <c r="I72" s="5"/>
      <c r="J72" s="5"/>
      <c r="K72" s="5"/>
      <c r="L72" s="5"/>
      <c r="M72" s="5"/>
      <c r="N72" s="37"/>
      <c r="O72" s="5" t="s">
        <v>13</v>
      </c>
    </row>
    <row r="73" spans="1:15">
      <c r="A73" s="143">
        <v>36</v>
      </c>
      <c r="B73" s="9" t="str">
        <f t="shared" si="2"/>
        <v>PCSP-B</v>
      </c>
      <c r="C73" s="24"/>
      <c r="D73" s="5" t="s">
        <v>154</v>
      </c>
      <c r="E73" s="6"/>
      <c r="F73" s="5" t="s">
        <v>19</v>
      </c>
      <c r="G73" s="5" t="s">
        <v>24</v>
      </c>
      <c r="H73" s="5" t="s">
        <v>110</v>
      </c>
      <c r="I73" s="5"/>
      <c r="J73" s="5"/>
      <c r="K73" s="5"/>
      <c r="L73" s="5"/>
      <c r="M73" s="5"/>
      <c r="N73" s="37"/>
      <c r="O73" s="5" t="s">
        <v>155</v>
      </c>
    </row>
    <row r="74" spans="1:15">
      <c r="A74" s="143">
        <v>38</v>
      </c>
      <c r="B74" s="9" t="str">
        <f t="shared" si="2"/>
        <v>PCSP-B</v>
      </c>
      <c r="C74" s="24"/>
      <c r="D74" s="5" t="s">
        <v>307</v>
      </c>
      <c r="E74" s="6"/>
      <c r="F74" s="5" t="s">
        <v>309</v>
      </c>
      <c r="G74" s="5" t="s">
        <v>24</v>
      </c>
      <c r="H74" s="5" t="s">
        <v>110</v>
      </c>
      <c r="I74" s="5"/>
      <c r="J74" s="5"/>
      <c r="K74" s="5"/>
      <c r="L74" s="5"/>
      <c r="M74" s="15"/>
      <c r="N74" s="37"/>
      <c r="O74" s="5"/>
    </row>
    <row r="75" spans="1:15">
      <c r="A75" s="143">
        <v>39</v>
      </c>
      <c r="B75" s="9" t="str">
        <f t="shared" si="2"/>
        <v>PCSP-B</v>
      </c>
      <c r="C75" s="24"/>
      <c r="D75" s="5" t="s">
        <v>308</v>
      </c>
      <c r="E75" s="6"/>
      <c r="F75" s="5" t="s">
        <v>310</v>
      </c>
      <c r="G75" s="5" t="s">
        <v>24</v>
      </c>
      <c r="H75" s="5" t="s">
        <v>110</v>
      </c>
      <c r="I75" s="5"/>
      <c r="J75" s="5"/>
      <c r="K75" s="5"/>
      <c r="L75" s="5"/>
      <c r="M75" s="5"/>
      <c r="N75" s="37"/>
      <c r="O75" s="5"/>
    </row>
    <row r="76" spans="1:15">
      <c r="A76" s="143">
        <v>40</v>
      </c>
      <c r="B76" s="9" t="str">
        <f t="shared" si="2"/>
        <v>PCSP-B</v>
      </c>
      <c r="C76" s="24"/>
      <c r="D76" s="5" t="s">
        <v>303</v>
      </c>
      <c r="E76" s="6"/>
      <c r="F76" s="5" t="s">
        <v>304</v>
      </c>
      <c r="G76" s="5" t="s">
        <v>24</v>
      </c>
      <c r="H76" s="5" t="s">
        <v>110</v>
      </c>
      <c r="I76" s="5"/>
      <c r="J76" s="5"/>
      <c r="K76" s="5"/>
      <c r="L76" s="5"/>
      <c r="M76" s="15"/>
      <c r="N76" s="37"/>
      <c r="O76" s="5"/>
    </row>
    <row r="77" spans="1:15">
      <c r="A77" s="143">
        <v>62</v>
      </c>
      <c r="B77" s="25" t="str">
        <f t="shared" ref="B77:B82" si="3">B$6</f>
        <v>LINE-IN-B</v>
      </c>
      <c r="C77" s="24"/>
      <c r="D77" s="5" t="s">
        <v>105</v>
      </c>
      <c r="E77" s="6"/>
      <c r="F77" s="5" t="s">
        <v>121</v>
      </c>
      <c r="G77" s="5" t="s">
        <v>87</v>
      </c>
      <c r="H77" s="5" t="s">
        <v>88</v>
      </c>
      <c r="I77" s="5"/>
      <c r="J77" s="5"/>
      <c r="K77" s="5"/>
      <c r="L77" s="5"/>
      <c r="M77" s="5"/>
      <c r="N77" s="37"/>
      <c r="O77" s="5" t="s">
        <v>89</v>
      </c>
    </row>
    <row r="78" spans="1:15">
      <c r="A78" s="143">
        <v>63</v>
      </c>
      <c r="B78" s="25" t="str">
        <f t="shared" si="3"/>
        <v>LINE-IN-B</v>
      </c>
      <c r="C78" s="24"/>
      <c r="D78" s="5" t="s">
        <v>300</v>
      </c>
      <c r="E78" s="6"/>
      <c r="F78" s="5" t="s">
        <v>90</v>
      </c>
      <c r="G78" s="5" t="s">
        <v>109</v>
      </c>
      <c r="H78" s="5" t="s">
        <v>63</v>
      </c>
      <c r="I78" s="5"/>
      <c r="J78" s="5"/>
      <c r="K78" s="5"/>
      <c r="L78" s="5"/>
      <c r="M78" s="5"/>
      <c r="N78" s="37"/>
      <c r="O78" s="5" t="s">
        <v>68</v>
      </c>
    </row>
    <row r="79" spans="1:15">
      <c r="A79" s="143">
        <v>64</v>
      </c>
      <c r="B79" s="25" t="str">
        <f t="shared" si="3"/>
        <v>LINE-IN-B</v>
      </c>
      <c r="C79" s="24"/>
      <c r="D79" s="5" t="s">
        <v>106</v>
      </c>
      <c r="E79" s="6"/>
      <c r="F79" s="5" t="s">
        <v>91</v>
      </c>
      <c r="G79" s="5" t="s">
        <v>11</v>
      </c>
      <c r="H79" s="5" t="s">
        <v>63</v>
      </c>
      <c r="I79" s="5"/>
      <c r="J79" s="5"/>
      <c r="K79" s="5"/>
      <c r="L79" s="5"/>
      <c r="M79" s="5"/>
      <c r="N79" s="37"/>
      <c r="O79" s="5" t="s">
        <v>80</v>
      </c>
    </row>
    <row r="80" spans="1:15">
      <c r="A80" s="143">
        <v>65</v>
      </c>
      <c r="B80" s="25" t="str">
        <f t="shared" si="3"/>
        <v>LINE-IN-B</v>
      </c>
      <c r="C80" s="24"/>
      <c r="D80" s="10" t="s">
        <v>108</v>
      </c>
      <c r="E80" s="6"/>
      <c r="F80" s="5" t="s">
        <v>93</v>
      </c>
      <c r="G80" s="5" t="s">
        <v>110</v>
      </c>
      <c r="H80" s="5" t="s">
        <v>63</v>
      </c>
      <c r="I80" s="5"/>
      <c r="J80" s="5"/>
      <c r="K80" s="5"/>
      <c r="L80" s="5"/>
      <c r="M80" s="5"/>
      <c r="N80" s="37"/>
      <c r="O80" s="5" t="s">
        <v>115</v>
      </c>
    </row>
    <row r="81" spans="1:15">
      <c r="A81" s="143">
        <v>66</v>
      </c>
      <c r="B81" s="25" t="str">
        <f t="shared" si="3"/>
        <v>LINE-IN-B</v>
      </c>
      <c r="C81" s="24"/>
      <c r="D81" s="5" t="s">
        <v>180</v>
      </c>
      <c r="E81" s="6">
        <v>1</v>
      </c>
      <c r="F81" s="5" t="s">
        <v>179</v>
      </c>
      <c r="G81" s="5" t="s">
        <v>109</v>
      </c>
      <c r="H81" s="5" t="s">
        <v>63</v>
      </c>
      <c r="I81" s="5"/>
      <c r="J81" s="5"/>
      <c r="K81" s="5"/>
      <c r="L81" s="5"/>
      <c r="M81" s="5"/>
      <c r="N81" s="37"/>
      <c r="O81" s="5" t="s">
        <v>116</v>
      </c>
    </row>
    <row r="82" spans="1:15">
      <c r="A82" s="143">
        <v>67</v>
      </c>
      <c r="B82" s="25" t="str">
        <f t="shared" si="3"/>
        <v>LINE-IN-B</v>
      </c>
      <c r="C82" s="24"/>
      <c r="D82" s="5" t="s">
        <v>112</v>
      </c>
      <c r="E82" s="6"/>
      <c r="F82" s="5" t="s">
        <v>111</v>
      </c>
      <c r="G82" s="5" t="s">
        <v>113</v>
      </c>
      <c r="H82" s="5" t="s">
        <v>63</v>
      </c>
      <c r="I82" s="5"/>
      <c r="J82" s="5"/>
      <c r="K82" s="5"/>
      <c r="L82" s="5"/>
      <c r="M82" s="5"/>
      <c r="N82" s="37"/>
      <c r="O82" s="5" t="s">
        <v>117</v>
      </c>
    </row>
    <row r="83" spans="1:15">
      <c r="A83" s="143">
        <v>68</v>
      </c>
      <c r="B83" s="26" t="str">
        <f t="shared" ref="B83:B89" si="4">B$9</f>
        <v>BATT CTRL-B</v>
      </c>
      <c r="C83" s="24"/>
      <c r="D83" s="5" t="s">
        <v>122</v>
      </c>
      <c r="E83" s="6"/>
      <c r="F83" s="5" t="s">
        <v>121</v>
      </c>
      <c r="G83" s="5" t="s">
        <v>109</v>
      </c>
      <c r="H83" s="5" t="s">
        <v>63</v>
      </c>
      <c r="I83" s="5"/>
      <c r="J83" s="5"/>
      <c r="K83" s="5"/>
      <c r="L83" s="5"/>
      <c r="M83" s="5"/>
      <c r="N83" s="37"/>
      <c r="O83" s="5" t="s">
        <v>123</v>
      </c>
    </row>
    <row r="84" spans="1:15">
      <c r="A84" s="143">
        <v>69</v>
      </c>
      <c r="B84" s="26" t="str">
        <f t="shared" si="4"/>
        <v>BATT CTRL-B</v>
      </c>
      <c r="C84" s="24"/>
      <c r="D84" s="5" t="s">
        <v>180</v>
      </c>
      <c r="E84" s="6"/>
      <c r="F84" s="5" t="s">
        <v>206</v>
      </c>
      <c r="G84" s="5" t="s">
        <v>109</v>
      </c>
      <c r="H84" s="5" t="s">
        <v>63</v>
      </c>
      <c r="I84" s="5"/>
      <c r="J84" s="5"/>
      <c r="K84" s="5"/>
      <c r="L84" s="5"/>
      <c r="M84" s="5"/>
      <c r="N84" s="37"/>
      <c r="O84" s="5" t="s">
        <v>123</v>
      </c>
    </row>
    <row r="85" spans="1:15">
      <c r="A85" s="143">
        <v>70</v>
      </c>
      <c r="B85" s="26" t="str">
        <f t="shared" si="4"/>
        <v>BATT CTRL-B</v>
      </c>
      <c r="C85" s="24"/>
      <c r="D85" s="5" t="s">
        <v>180</v>
      </c>
      <c r="E85" s="6"/>
      <c r="F85" s="5" t="s">
        <v>205</v>
      </c>
      <c r="G85" s="5" t="s">
        <v>109</v>
      </c>
      <c r="H85" s="5" t="s">
        <v>63</v>
      </c>
      <c r="I85" s="5"/>
      <c r="J85" s="5"/>
      <c r="K85" s="5"/>
      <c r="L85" s="5"/>
      <c r="M85" s="5"/>
      <c r="N85" s="37"/>
      <c r="O85" s="5" t="s">
        <v>123</v>
      </c>
    </row>
    <row r="86" spans="1:15">
      <c r="A86" s="143">
        <v>71</v>
      </c>
      <c r="B86" s="26" t="str">
        <f t="shared" si="4"/>
        <v>BATT CTRL-B</v>
      </c>
      <c r="C86" s="24"/>
      <c r="D86" s="5" t="s">
        <v>62</v>
      </c>
      <c r="E86" s="6">
        <v>7</v>
      </c>
      <c r="F86" s="5" t="s">
        <v>103</v>
      </c>
      <c r="G86" s="5" t="s">
        <v>11</v>
      </c>
      <c r="H86" s="5" t="s">
        <v>63</v>
      </c>
      <c r="I86" s="5"/>
      <c r="J86" s="5"/>
      <c r="K86" s="5"/>
      <c r="L86" s="5"/>
      <c r="M86" s="5"/>
      <c r="N86" s="37"/>
      <c r="O86" s="5" t="s">
        <v>149</v>
      </c>
    </row>
    <row r="87" spans="1:15">
      <c r="A87" s="143">
        <v>72</v>
      </c>
      <c r="B87" s="26" t="str">
        <f t="shared" si="4"/>
        <v>BATT CTRL-B</v>
      </c>
      <c r="C87" s="24"/>
      <c r="D87" s="10" t="s">
        <v>146</v>
      </c>
      <c r="E87" s="6"/>
      <c r="F87" s="5" t="s">
        <v>147</v>
      </c>
      <c r="G87" s="5" t="s">
        <v>113</v>
      </c>
      <c r="H87" s="5" t="s">
        <v>63</v>
      </c>
      <c r="I87" s="5"/>
      <c r="J87" s="5"/>
      <c r="K87" s="5"/>
      <c r="L87" s="5"/>
      <c r="M87" s="5"/>
      <c r="N87" s="37"/>
      <c r="O87" s="5" t="s">
        <v>148</v>
      </c>
    </row>
    <row r="88" spans="1:15">
      <c r="A88" s="143">
        <v>73</v>
      </c>
      <c r="B88" s="26" t="str">
        <f t="shared" si="4"/>
        <v>BATT CTRL-B</v>
      </c>
      <c r="C88" s="24"/>
      <c r="D88" s="10" t="s">
        <v>104</v>
      </c>
      <c r="E88" s="6"/>
      <c r="F88" s="5" t="s">
        <v>124</v>
      </c>
      <c r="G88" s="5" t="s">
        <v>110</v>
      </c>
      <c r="H88" s="5" t="s">
        <v>63</v>
      </c>
      <c r="I88" s="5"/>
      <c r="J88" s="5"/>
      <c r="K88" s="5"/>
      <c r="L88" s="5"/>
      <c r="M88" s="5"/>
      <c r="N88" s="37"/>
      <c r="O88" s="5" t="s">
        <v>114</v>
      </c>
    </row>
    <row r="89" spans="1:15">
      <c r="A89" s="143">
        <v>74</v>
      </c>
      <c r="B89" s="26" t="str">
        <f t="shared" si="4"/>
        <v>BATT CTRL-B</v>
      </c>
      <c r="C89" s="24"/>
      <c r="D89" s="5" t="s">
        <v>62</v>
      </c>
      <c r="E89" s="6">
        <v>6</v>
      </c>
      <c r="F89" s="5" t="s">
        <v>31</v>
      </c>
      <c r="G89" s="5" t="s">
        <v>11</v>
      </c>
      <c r="H89" s="5" t="s">
        <v>63</v>
      </c>
      <c r="I89" s="5"/>
      <c r="J89" s="5"/>
      <c r="K89" s="5"/>
      <c r="L89" s="5"/>
      <c r="M89" s="5"/>
      <c r="N89" s="37"/>
      <c r="O89" s="5" t="s">
        <v>149</v>
      </c>
    </row>
    <row r="90" spans="1:15">
      <c r="A90" s="143">
        <v>75</v>
      </c>
      <c r="B90" s="27" t="str">
        <f t="shared" ref="B90:B95" si="5">B$5</f>
        <v>PIT BAY-B</v>
      </c>
      <c r="C90" s="24"/>
      <c r="D90" s="5"/>
      <c r="E90" s="6"/>
      <c r="F90" s="5" t="s">
        <v>121</v>
      </c>
      <c r="G90" s="5"/>
      <c r="H90" s="5"/>
      <c r="I90" s="5"/>
      <c r="J90" s="5"/>
      <c r="K90" s="5"/>
      <c r="L90" s="5"/>
      <c r="M90" s="5"/>
      <c r="N90" s="37"/>
      <c r="O90" s="5"/>
    </row>
    <row r="91" spans="1:15">
      <c r="A91" s="143">
        <v>76</v>
      </c>
      <c r="B91" s="27" t="str">
        <f t="shared" si="5"/>
        <v>PIT BAY-B</v>
      </c>
      <c r="C91" s="24"/>
      <c r="D91" s="5" t="s">
        <v>62</v>
      </c>
      <c r="E91" s="6">
        <v>6</v>
      </c>
      <c r="F91" s="5" t="s">
        <v>65</v>
      </c>
      <c r="G91" s="5" t="s">
        <v>11</v>
      </c>
      <c r="H91" s="5" t="s">
        <v>63</v>
      </c>
      <c r="I91" s="5"/>
      <c r="J91" s="5"/>
      <c r="K91" s="5"/>
      <c r="L91" s="5"/>
      <c r="M91" s="5"/>
      <c r="N91" s="37"/>
      <c r="O91" s="5" t="s">
        <v>64</v>
      </c>
    </row>
    <row r="92" spans="1:15">
      <c r="A92" s="143">
        <v>77</v>
      </c>
      <c r="B92" s="27" t="str">
        <f t="shared" si="5"/>
        <v>PIT BAY-B</v>
      </c>
      <c r="C92" s="24"/>
      <c r="D92" s="34" t="s">
        <v>279</v>
      </c>
      <c r="E92" s="6">
        <v>5</v>
      </c>
      <c r="F92" s="5" t="s">
        <v>276</v>
      </c>
      <c r="G92" s="5" t="s">
        <v>11</v>
      </c>
      <c r="H92" s="5" t="s">
        <v>63</v>
      </c>
      <c r="I92" s="5"/>
      <c r="J92" s="5"/>
      <c r="K92" s="5"/>
      <c r="L92" s="5"/>
      <c r="M92" s="5"/>
      <c r="N92" s="37"/>
      <c r="O92" s="5" t="s">
        <v>58</v>
      </c>
    </row>
    <row r="93" spans="1:15">
      <c r="A93" s="143">
        <v>78</v>
      </c>
      <c r="B93" s="27" t="str">
        <f t="shared" si="5"/>
        <v>PIT BAY-B</v>
      </c>
      <c r="C93" s="24"/>
      <c r="D93" s="5" t="s">
        <v>278</v>
      </c>
      <c r="E93" s="6">
        <v>5</v>
      </c>
      <c r="F93" s="5" t="s">
        <v>277</v>
      </c>
      <c r="G93" s="5" t="s">
        <v>11</v>
      </c>
      <c r="H93" s="5" t="s">
        <v>63</v>
      </c>
      <c r="I93" s="5"/>
      <c r="J93" s="5"/>
      <c r="K93" s="5"/>
      <c r="L93" s="5"/>
      <c r="M93" s="5"/>
      <c r="N93" s="37"/>
      <c r="O93" s="5" t="s">
        <v>58</v>
      </c>
    </row>
    <row r="94" spans="1:15">
      <c r="A94" s="143">
        <v>79</v>
      </c>
      <c r="B94" s="27" t="str">
        <f t="shared" si="5"/>
        <v>PIT BAY-B</v>
      </c>
      <c r="C94" s="24"/>
      <c r="D94" s="5" t="s">
        <v>45</v>
      </c>
      <c r="E94" s="6">
        <v>2</v>
      </c>
      <c r="F94" s="5" t="s">
        <v>53</v>
      </c>
      <c r="G94" s="5" t="s">
        <v>11</v>
      </c>
      <c r="H94" s="5" t="s">
        <v>63</v>
      </c>
      <c r="I94" s="5"/>
      <c r="J94" s="5"/>
      <c r="K94" s="5"/>
      <c r="L94" s="5"/>
      <c r="M94" s="5"/>
      <c r="N94" s="37"/>
      <c r="O94" s="5" t="s">
        <v>57</v>
      </c>
    </row>
    <row r="95" spans="1:15">
      <c r="A95" s="143">
        <v>80</v>
      </c>
      <c r="B95" s="27" t="str">
        <f t="shared" si="5"/>
        <v>PIT BAY-B</v>
      </c>
      <c r="C95" s="24"/>
      <c r="D95" s="5" t="s">
        <v>45</v>
      </c>
      <c r="E95" s="6"/>
      <c r="F95" s="5" t="s">
        <v>44</v>
      </c>
      <c r="G95" s="5" t="s">
        <v>11</v>
      </c>
      <c r="H95" s="5" t="s">
        <v>63</v>
      </c>
      <c r="I95" s="5"/>
      <c r="J95" s="5"/>
      <c r="K95" s="5"/>
      <c r="L95" s="5"/>
      <c r="M95" s="5"/>
      <c r="N95" s="37"/>
      <c r="O95" s="5" t="s">
        <v>72</v>
      </c>
    </row>
    <row r="96" spans="1:15" ht="15.75">
      <c r="A96" s="143">
        <v>81</v>
      </c>
      <c r="B96" s="101" t="str">
        <f>B$8</f>
        <v>BAT CAD-A</v>
      </c>
      <c r="C96" s="104"/>
      <c r="D96" s="10" t="s">
        <v>261</v>
      </c>
      <c r="E96" s="5"/>
      <c r="F96" s="10" t="s">
        <v>121</v>
      </c>
      <c r="G96" s="5"/>
      <c r="H96" s="5"/>
      <c r="I96" s="5"/>
      <c r="J96" s="5"/>
      <c r="K96" s="5"/>
      <c r="L96" s="5"/>
      <c r="M96" s="5"/>
      <c r="N96" s="37"/>
      <c r="O96" s="5"/>
    </row>
    <row r="97" spans="1:15" ht="15.75">
      <c r="A97" s="143">
        <v>82</v>
      </c>
      <c r="B97" s="101" t="str">
        <f>B$8</f>
        <v>BAT CAD-A</v>
      </c>
      <c r="C97" s="104"/>
      <c r="D97" s="5" t="s">
        <v>262</v>
      </c>
      <c r="E97" s="24">
        <v>8</v>
      </c>
      <c r="F97" s="5" t="s">
        <v>66</v>
      </c>
      <c r="G97" s="5" t="s">
        <v>92</v>
      </c>
      <c r="H97" s="5" t="s">
        <v>63</v>
      </c>
      <c r="I97" s="5"/>
      <c r="J97" s="5"/>
      <c r="K97" s="5"/>
      <c r="L97" s="5"/>
      <c r="M97" s="5"/>
      <c r="N97" s="37"/>
      <c r="O97" s="5"/>
    </row>
    <row r="98" spans="1:15" ht="15.75">
      <c r="A98" s="143">
        <v>83</v>
      </c>
      <c r="B98" s="101" t="str">
        <f>B$8</f>
        <v>BAT CAD-A</v>
      </c>
      <c r="C98" s="104"/>
      <c r="D98" s="10" t="s">
        <v>33</v>
      </c>
      <c r="E98" s="5"/>
      <c r="F98" s="10" t="s">
        <v>263</v>
      </c>
      <c r="G98" s="5" t="s">
        <v>11</v>
      </c>
      <c r="H98" s="5" t="s">
        <v>264</v>
      </c>
      <c r="I98" s="5"/>
      <c r="J98" s="5"/>
      <c r="K98" s="5"/>
      <c r="L98" s="5"/>
      <c r="M98" s="5"/>
      <c r="N98" s="37"/>
      <c r="O98" s="5"/>
    </row>
  </sheetData>
  <hyperlinks>
    <hyperlink ref="L50" r:id="rId1" display="http://www.stayonline.com/"/>
    <hyperlink ref="L25" r:id="rId2" display="http://www.stayonline.com/"/>
    <hyperlink ref="M25" r:id="rId3"/>
    <hyperlink ref="M50" r:id="rId4"/>
    <hyperlink ref="M32" r:id="rId5"/>
    <hyperlink ref="L32" r:id="rId6"/>
    <hyperlink ref="M61" r:id="rId7"/>
    <hyperlink ref="M63" r:id="rId8"/>
    <hyperlink ref="M45" r:id="rId9"/>
    <hyperlink ref="M29" r:id="rId10"/>
    <hyperlink ref="M30" r:id="rId11"/>
    <hyperlink ref="M31" r:id="rId12"/>
    <hyperlink ref="M17" r:id="rId13"/>
    <hyperlink ref="M18" r:id="rId14"/>
    <hyperlink ref="M19" r:id="rId15"/>
    <hyperlink ref="M20" r:id="rId16"/>
    <hyperlink ref="M34" r:id="rId17" display="http://www.coastaluminum.com/Design/Panels/02 Aluminum - Tube and Pipe/10 Aluminum Rectangular Tube Radius Corner 6061.pdf"/>
    <hyperlink ref="M35" r:id="rId18" display="http://www.coastaluminum.com/Design/Panels/01 Aluminum - Rod Bar and Shapes/07 Aluminum Rectangular Bar 6061.pdf"/>
    <hyperlink ref="M66" r:id="rId19"/>
    <hyperlink ref="M27" r:id="rId20"/>
    <hyperlink ref="M65" r:id="rId21" location="productDetails" display="http://smile.amazon.com/5PCS-AC250V-On-Off-Rocker-Switch/dp/B00FH7WI38/ref=sr_1_5?s=automotive&amp;ie=UTF8&amp;qid=1387026344&amp;sr=1-5&amp;keywords=rocker+switch+AC - productDetails"/>
    <hyperlink ref="M67" r:id="rId22" location="productDetails" display="http://smile.amazon.com/5PCS-AC250V-On-Off-Rocker-Switch/dp/B00FH7WI38/ref=sr_1_5?s=automotive&amp;ie=UTF8&amp;qid=1387026344&amp;sr=1-5&amp;keywords=rocker+switch+AC - productDetails"/>
    <hyperlink ref="M68" r:id="rId23" location="productDetails" display="http://smile.amazon.com/5PCS-AC250V-On-Off-Rocker-Switch/dp/B00FH7WI38/ref=sr_1_5?s=automotive&amp;ie=UTF8&amp;qid=1387026344&amp;sr=1-5&amp;keywords=rocker+switch+AC - productDetails"/>
    <hyperlink ref="M69" r:id="rId24" location="productDetails" display="http://smile.amazon.com/5PCS-AC250V-On-Off-Rocker-Switch/dp/B00FH7WI38/ref=sr_1_5?s=automotive&amp;ie=UTF8&amp;qid=1387026344&amp;sr=1-5&amp;keywords=rocker+switch+AC - productDetails"/>
    <hyperlink ref="M28" r:id="rId25" location="productDetails" display="http://smile.amazon.com/5PCS-AC250V-On-Off-Rocker-Switch/dp/B00FH7WI38/ref=sr_1_5?s=automotive&amp;ie=UTF8&amp;qid=1387026344&amp;sr=1-5&amp;keywords=rocker+switch+AC - productDetails"/>
    <hyperlink ref="M64" r:id="rId26" location="productDetails" display="http://smile.amazon.com/5PCS-AC250V-On-Off-Rocker-Switch/dp/B00FH7WI38/ref=sr_1_5?s=automotive&amp;ie=UTF8&amp;qid=1387026344&amp;sr=1-5&amp;keywords=rocker+switch+AC - productDetails"/>
    <hyperlink ref="M70" r:id="rId27"/>
  </hyperlinks>
  <pageMargins left="0.7" right="0.7" top="0.75" bottom="0.75" header="0.3" footer="0.3"/>
  <pageSetup scale="33" orientation="landscape" r:id="rId2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zoomScale="85" zoomScaleNormal="85" workbookViewId="0">
      <pane xSplit="3" ySplit="18" topLeftCell="D19" activePane="bottomRight" state="frozen"/>
      <selection pane="topRight" activeCell="D1" sqref="D1"/>
      <selection pane="bottomLeft" activeCell="A19" sqref="A19"/>
      <selection pane="bottomRight" activeCell="E39" sqref="E39"/>
    </sheetView>
  </sheetViews>
  <sheetFormatPr defaultRowHeight="15"/>
  <cols>
    <col min="2" max="3" width="14.28515625" style="3" bestFit="1" customWidth="1"/>
    <col min="4" max="4" width="39.28515625" style="3" customWidth="1"/>
    <col min="5" max="5" width="39.85546875" style="3" customWidth="1"/>
    <col min="6" max="6" width="38" style="3" customWidth="1"/>
    <col min="7" max="7" width="17.28515625" bestFit="1" customWidth="1"/>
    <col min="8" max="8" width="33.140625" bestFit="1" customWidth="1"/>
    <col min="9" max="9" width="34.85546875" customWidth="1"/>
    <col min="15" max="15" width="9.140625" style="36"/>
    <col min="16" max="16" width="67.42578125" customWidth="1"/>
  </cols>
  <sheetData>
    <row r="1" spans="1:8" ht="21">
      <c r="A1" s="2" t="s">
        <v>296</v>
      </c>
    </row>
    <row r="2" spans="1:8" ht="21">
      <c r="A2" s="2"/>
    </row>
    <row r="3" spans="1:8" ht="21">
      <c r="A3" s="2"/>
      <c r="B3" s="117" t="s">
        <v>298</v>
      </c>
    </row>
    <row r="4" spans="1:8" ht="21">
      <c r="A4" s="2"/>
      <c r="B4" s="116" t="s">
        <v>51</v>
      </c>
      <c r="C4" s="116" t="s">
        <v>52</v>
      </c>
      <c r="D4" s="116" t="s">
        <v>297</v>
      </c>
      <c r="E4" s="116" t="s">
        <v>282</v>
      </c>
      <c r="F4" s="525" t="s">
        <v>37</v>
      </c>
      <c r="G4" s="525"/>
      <c r="H4" s="5"/>
    </row>
    <row r="5" spans="1:8" ht="21">
      <c r="A5" s="2"/>
      <c r="B5" s="32" t="str">
        <f>'Power  Control Strip Port List'!B6</f>
        <v>LINE-IN-B</v>
      </c>
      <c r="C5" s="30" t="str">
        <f>'Power  Control Strip Port List'!B3</f>
        <v>PCSP-B</v>
      </c>
      <c r="D5" s="6" t="s">
        <v>193</v>
      </c>
      <c r="E5" s="5" t="s">
        <v>295</v>
      </c>
      <c r="F5" s="526" t="s">
        <v>312</v>
      </c>
      <c r="G5" s="527"/>
      <c r="H5" s="528"/>
    </row>
    <row r="6" spans="1:8" ht="21">
      <c r="A6" s="2"/>
      <c r="B6" s="30" t="str">
        <f>'Power  Control Strip Port List'!B3</f>
        <v>PCSP-B</v>
      </c>
      <c r="C6" s="33" t="str">
        <f>'Power  Control Strip Port List'!B9</f>
        <v>BATT CTRL-B</v>
      </c>
      <c r="D6" s="6" t="s">
        <v>194</v>
      </c>
      <c r="E6" s="5" t="s">
        <v>295</v>
      </c>
      <c r="F6" s="526" t="s">
        <v>312</v>
      </c>
      <c r="G6" s="527"/>
      <c r="H6" s="528"/>
    </row>
    <row r="7" spans="1:8" ht="21">
      <c r="A7" s="2"/>
      <c r="B7" s="33" t="str">
        <f>'Power  Control Strip Port List'!B9</f>
        <v>BATT CTRL-B</v>
      </c>
      <c r="C7" s="29" t="str">
        <f>'Power  Control Strip Port List'!B2</f>
        <v>PCSP-A</v>
      </c>
      <c r="D7" s="6" t="s">
        <v>198</v>
      </c>
      <c r="E7" s="5" t="s">
        <v>140</v>
      </c>
      <c r="F7" s="526" t="s">
        <v>311</v>
      </c>
      <c r="G7" s="527"/>
      <c r="H7" s="528"/>
    </row>
    <row r="8" spans="1:8" ht="21">
      <c r="A8" s="2"/>
      <c r="B8" s="33" t="str">
        <f>'Power  Control Strip Port List'!B9</f>
        <v>BATT CTRL-B</v>
      </c>
      <c r="C8" s="113" t="str">
        <f>'Power  Control Strip Port List'!B5</f>
        <v>PIT BAY-B</v>
      </c>
      <c r="D8" s="6" t="s">
        <v>283</v>
      </c>
      <c r="E8" s="5" t="s">
        <v>140</v>
      </c>
      <c r="F8" s="526" t="s">
        <v>311</v>
      </c>
      <c r="G8" s="527"/>
      <c r="H8" s="528"/>
    </row>
    <row r="9" spans="1:8" ht="21">
      <c r="A9" s="2"/>
      <c r="B9" s="101" t="str">
        <f>'Power  Control Strip Port List'!B10</f>
        <v xml:space="preserve">BATT  </v>
      </c>
      <c r="C9" s="33" t="str">
        <f>'Power  Control Strip Port List'!B9</f>
        <v>BATT CTRL-B</v>
      </c>
      <c r="D9" s="6" t="s">
        <v>284</v>
      </c>
      <c r="E9" s="5" t="s">
        <v>295</v>
      </c>
      <c r="F9" s="526" t="s">
        <v>312</v>
      </c>
      <c r="G9" s="527"/>
      <c r="H9" s="528"/>
    </row>
    <row r="10" spans="1:8" ht="21">
      <c r="A10" s="2"/>
      <c r="B10" s="33" t="str">
        <f>'Power  Control Strip Port List'!B9</f>
        <v>BATT CTRL-B</v>
      </c>
      <c r="C10" s="114" t="str">
        <f>'Power  Control Strip Port List'!B7</f>
        <v>CMP/VAC-B</v>
      </c>
      <c r="D10" s="6" t="s">
        <v>285</v>
      </c>
      <c r="E10" s="5" t="s">
        <v>295</v>
      </c>
      <c r="F10" s="526" t="s">
        <v>312</v>
      </c>
      <c r="G10" s="527"/>
      <c r="H10" s="528"/>
    </row>
    <row r="11" spans="1:8" ht="21">
      <c r="A11" s="2"/>
      <c r="B11" s="30" t="str">
        <f>'Power  Control Strip Port List'!B3</f>
        <v>PCSP-B</v>
      </c>
      <c r="C11" s="115" t="str">
        <f>'Power  Control Strip Port List'!B12</f>
        <v>LIGHT - B</v>
      </c>
      <c r="D11" s="6" t="s">
        <v>286</v>
      </c>
      <c r="E11" s="5" t="s">
        <v>295</v>
      </c>
      <c r="F11" s="526" t="s">
        <v>312</v>
      </c>
      <c r="G11" s="527"/>
      <c r="H11" s="528"/>
    </row>
    <row r="12" spans="1:8" ht="21">
      <c r="A12" s="2"/>
      <c r="B12" s="29" t="str">
        <f>'Power  Control Strip Port List'!B2</f>
        <v>PCSP-A</v>
      </c>
      <c r="C12" s="31" t="str">
        <f>'Power  Control Strip Port List'!B4</f>
        <v>PROG-A</v>
      </c>
      <c r="D12" s="6" t="s">
        <v>287</v>
      </c>
      <c r="E12" s="5" t="s">
        <v>295</v>
      </c>
      <c r="F12" s="526" t="s">
        <v>312</v>
      </c>
      <c r="G12" s="527"/>
      <c r="H12" s="528"/>
    </row>
    <row r="13" spans="1:8" ht="21">
      <c r="A13" s="2"/>
      <c r="B13" s="29" t="str">
        <f>'Power  Control Strip Port List'!B2</f>
        <v>PCSP-A</v>
      </c>
      <c r="C13" s="100" t="str">
        <f>'Power  Control Strip Port List'!B8</f>
        <v>BAT CAD-A</v>
      </c>
      <c r="D13" s="6" t="s">
        <v>288</v>
      </c>
      <c r="E13" s="5" t="s">
        <v>295</v>
      </c>
      <c r="F13" s="526" t="s">
        <v>312</v>
      </c>
      <c r="G13" s="527"/>
      <c r="H13" s="528"/>
    </row>
    <row r="14" spans="1:8" ht="21">
      <c r="A14" s="2"/>
      <c r="B14" s="29" t="str">
        <f>'Power  Control Strip Port List'!B2</f>
        <v>PCSP-A</v>
      </c>
      <c r="C14" s="28" t="str">
        <f>'Power  Control Strip Port List'!B11</f>
        <v>LIGHT- A</v>
      </c>
      <c r="D14" s="6" t="s">
        <v>294</v>
      </c>
      <c r="E14" s="5" t="s">
        <v>295</v>
      </c>
      <c r="F14" s="526" t="s">
        <v>312</v>
      </c>
      <c r="G14" s="527"/>
      <c r="H14" s="528"/>
    </row>
    <row r="15" spans="1:8" ht="21">
      <c r="A15" s="2"/>
    </row>
    <row r="17" spans="1:16" ht="21">
      <c r="B17" s="22" t="s">
        <v>299</v>
      </c>
      <c r="G17" s="1"/>
    </row>
    <row r="18" spans="1:16" s="121" customFormat="1" ht="21" customHeight="1">
      <c r="A18" s="118"/>
      <c r="B18" s="119" t="s">
        <v>268</v>
      </c>
      <c r="C18" s="119" t="s">
        <v>297</v>
      </c>
      <c r="D18" s="119" t="s">
        <v>317</v>
      </c>
      <c r="E18" s="119" t="s">
        <v>363</v>
      </c>
      <c r="F18" s="119" t="s">
        <v>48</v>
      </c>
      <c r="G18" s="119" t="s">
        <v>282</v>
      </c>
      <c r="H18" s="119" t="s">
        <v>120</v>
      </c>
      <c r="I18" s="119" t="s">
        <v>364</v>
      </c>
      <c r="J18" s="119" t="s">
        <v>49</v>
      </c>
      <c r="K18" s="119" t="s">
        <v>84</v>
      </c>
      <c r="L18" s="119" t="s">
        <v>85</v>
      </c>
      <c r="M18" s="119" t="s">
        <v>83</v>
      </c>
      <c r="N18" s="119" t="s">
        <v>86</v>
      </c>
      <c r="O18" s="120" t="s">
        <v>174</v>
      </c>
      <c r="P18" s="119" t="s">
        <v>37</v>
      </c>
    </row>
    <row r="19" spans="1:16">
      <c r="A19" s="3"/>
      <c r="B19" s="44">
        <v>1</v>
      </c>
      <c r="C19" s="44" t="s">
        <v>306</v>
      </c>
      <c r="D19" s="43" t="str">
        <f>'Power  Control Strip Port List'!C6</f>
        <v>Main Line-In Box Module B</v>
      </c>
      <c r="E19" s="43" t="str">
        <f>'Power  Control Strip Port List'!C3</f>
        <v>Power / Control Strip Panel Module  B</v>
      </c>
      <c r="F19" s="38"/>
      <c r="G19" s="38"/>
      <c r="H19" s="124"/>
      <c r="I19" s="123"/>
      <c r="J19" s="5"/>
      <c r="K19" s="5"/>
      <c r="L19" s="5"/>
      <c r="M19" s="5"/>
      <c r="N19" s="5"/>
      <c r="O19" s="37"/>
      <c r="P19" s="5" t="s">
        <v>185</v>
      </c>
    </row>
    <row r="20" spans="1:16">
      <c r="A20" s="3"/>
      <c r="D20" s="41" t="str">
        <f>'Power  Control Strip Port List'!D78</f>
        <v>Male 120VAC 20 AMP Inlet Receptacle</v>
      </c>
      <c r="E20" s="41" t="str">
        <f>'Power  Control Strip Port List'!D52</f>
        <v>3/4" Flex conduit adaptor straight</v>
      </c>
      <c r="F20" s="39" t="s">
        <v>301</v>
      </c>
      <c r="G20" s="5" t="s">
        <v>305</v>
      </c>
      <c r="H20" s="5" t="s">
        <v>163</v>
      </c>
      <c r="I20" s="5" t="s">
        <v>163</v>
      </c>
      <c r="J20" s="5"/>
      <c r="K20" s="5"/>
      <c r="L20" s="5"/>
      <c r="M20" s="5"/>
      <c r="N20" s="5"/>
      <c r="O20" s="37"/>
      <c r="P20" s="5" t="s">
        <v>181</v>
      </c>
    </row>
    <row r="21" spans="1:16">
      <c r="A21" s="3"/>
      <c r="D21" s="41" t="str">
        <f>D20</f>
        <v>Male 120VAC 20 AMP Inlet Receptacle</v>
      </c>
      <c r="E21" s="41" t="str">
        <f>'Power  Control Strip Port List'!D53</f>
        <v>Panel mounted "S" type fuse socket</v>
      </c>
      <c r="F21" s="39" t="s">
        <v>302</v>
      </c>
      <c r="G21" s="5" t="s">
        <v>305</v>
      </c>
      <c r="H21" s="5" t="s">
        <v>163</v>
      </c>
      <c r="I21" s="5" t="s">
        <v>163</v>
      </c>
      <c r="J21" s="5"/>
      <c r="K21" s="5"/>
      <c r="L21" s="5"/>
      <c r="M21" s="5"/>
      <c r="N21" s="5"/>
      <c r="O21" s="37"/>
      <c r="P21" s="5" t="s">
        <v>181</v>
      </c>
    </row>
    <row r="22" spans="1:16">
      <c r="A22" s="3"/>
      <c r="D22" s="41" t="str">
        <f>D21</f>
        <v>Male 120VAC 20 AMP Inlet Receptacle</v>
      </c>
      <c r="E22" s="41" t="str">
        <f>'Power  Control Strip Port List'!D54</f>
        <v>120VAC Duplex 15 Amp Receptacle</v>
      </c>
      <c r="F22" s="39" t="s">
        <v>315</v>
      </c>
      <c r="G22" s="5" t="s">
        <v>305</v>
      </c>
      <c r="H22" s="5" t="s">
        <v>163</v>
      </c>
      <c r="I22" s="5" t="s">
        <v>163</v>
      </c>
      <c r="J22" s="5"/>
      <c r="K22" s="5"/>
      <c r="L22" s="5"/>
      <c r="M22" s="5"/>
      <c r="N22" s="5"/>
      <c r="O22" s="37"/>
      <c r="P22" s="5" t="s">
        <v>181</v>
      </c>
    </row>
    <row r="24" spans="1:16">
      <c r="A24" s="3"/>
      <c r="D24" s="8"/>
      <c r="E24" s="8"/>
      <c r="F24" s="8"/>
    </row>
    <row r="25" spans="1:16">
      <c r="A25" s="4"/>
      <c r="B25" s="44">
        <v>2</v>
      </c>
      <c r="C25" s="44" t="s">
        <v>332</v>
      </c>
      <c r="D25" s="43" t="str">
        <f>'Power  Control Strip Port List'!C3</f>
        <v>Power / Control Strip Panel Module  B</v>
      </c>
      <c r="E25" s="125" t="str">
        <f>'Power  Control Strip Port List'!C2</f>
        <v>Power / Control Strip Panel Module  A</v>
      </c>
      <c r="F25" s="123"/>
      <c r="G25" s="123"/>
      <c r="H25" s="124"/>
      <c r="I25" s="123"/>
      <c r="J25" s="5"/>
      <c r="K25" s="5"/>
      <c r="L25" s="5"/>
      <c r="M25" s="5"/>
      <c r="N25" s="5"/>
      <c r="O25" s="37"/>
      <c r="P25" s="39"/>
    </row>
    <row r="26" spans="1:16">
      <c r="A26" s="3"/>
      <c r="D26" s="41" t="str">
        <f>'Power  Control Strip Port List'!D52</f>
        <v>3/4" Flex conduit adaptor straight</v>
      </c>
      <c r="E26" s="535" t="str">
        <f>'Power  Control Strip Port List'!D17</f>
        <v>120VAC Duplex 15 Amp Receptacle Decora Black</v>
      </c>
      <c r="F26" s="39" t="s">
        <v>313</v>
      </c>
      <c r="G26" s="5" t="s">
        <v>305</v>
      </c>
      <c r="H26" s="5" t="s">
        <v>163</v>
      </c>
      <c r="I26" s="522" t="s">
        <v>328</v>
      </c>
      <c r="J26" s="5"/>
      <c r="K26" s="5"/>
      <c r="L26" s="5"/>
      <c r="M26" s="5"/>
      <c r="N26" s="5"/>
      <c r="O26" s="37"/>
      <c r="P26" s="522"/>
    </row>
    <row r="27" spans="1:16">
      <c r="A27" s="3"/>
      <c r="D27" s="41" t="str">
        <f>'Power  Control Strip Port List'!D53</f>
        <v>Panel mounted "S" type fuse socket</v>
      </c>
      <c r="E27" s="536"/>
      <c r="F27" s="39" t="s">
        <v>314</v>
      </c>
      <c r="G27" s="5" t="s">
        <v>305</v>
      </c>
      <c r="H27" s="5" t="s">
        <v>163</v>
      </c>
      <c r="I27" s="523"/>
      <c r="J27" s="5"/>
      <c r="K27" s="5"/>
      <c r="L27" s="5"/>
      <c r="M27" s="5"/>
      <c r="N27" s="5"/>
      <c r="O27" s="37"/>
      <c r="P27" s="523"/>
    </row>
    <row r="28" spans="1:16">
      <c r="A28" s="3"/>
      <c r="D28" s="41" t="str">
        <f>'Power  Control Strip Port List'!D54</f>
        <v>120VAC Duplex 15 Amp Receptacle</v>
      </c>
      <c r="E28" s="537"/>
      <c r="F28" s="39" t="s">
        <v>316</v>
      </c>
      <c r="G28" s="5" t="s">
        <v>305</v>
      </c>
      <c r="H28" s="5" t="s">
        <v>163</v>
      </c>
      <c r="I28" s="524"/>
      <c r="J28" s="5"/>
      <c r="K28" s="5"/>
      <c r="L28" s="5"/>
      <c r="M28" s="5"/>
      <c r="N28" s="5"/>
      <c r="O28" s="37"/>
      <c r="P28" s="524"/>
    </row>
    <row r="29" spans="1:16">
      <c r="A29" s="3"/>
      <c r="D29" s="41" t="str">
        <f>'Power  Control Strip Port List'!D56</f>
        <v>120VAC Duplex 15 Amp Receptacle</v>
      </c>
      <c r="E29" s="41" t="str">
        <f>'Power  Control Strip Port List'!D30</f>
        <v>120VAC Duplex 15 Amp Receptacle Decora Black</v>
      </c>
      <c r="F29" s="522" t="s">
        <v>334</v>
      </c>
      <c r="G29" s="530" t="s">
        <v>127</v>
      </c>
      <c r="H29" s="533" t="s">
        <v>137</v>
      </c>
      <c r="I29" s="533" t="s">
        <v>329</v>
      </c>
      <c r="J29" s="532"/>
      <c r="K29" s="532" t="s">
        <v>170</v>
      </c>
      <c r="L29" s="532">
        <v>2079</v>
      </c>
      <c r="M29" s="538" t="s">
        <v>171</v>
      </c>
      <c r="N29" s="538" t="s">
        <v>175</v>
      </c>
      <c r="O29" s="539">
        <v>9</v>
      </c>
      <c r="P29" t="s">
        <v>335</v>
      </c>
    </row>
    <row r="30" spans="1:16">
      <c r="A30" s="3"/>
      <c r="D30" s="5" t="s">
        <v>330</v>
      </c>
      <c r="E30" s="5" t="s">
        <v>327</v>
      </c>
      <c r="F30" s="524"/>
      <c r="G30" s="531"/>
      <c r="H30" s="534"/>
      <c r="I30" s="534"/>
      <c r="J30" s="532"/>
      <c r="K30" s="532"/>
      <c r="L30" s="532"/>
      <c r="M30" s="538"/>
      <c r="N30" s="538"/>
      <c r="O30" s="539"/>
      <c r="P30" s="126" t="s">
        <v>331</v>
      </c>
    </row>
    <row r="31" spans="1:16">
      <c r="A31" s="3"/>
      <c r="D31" s="39" t="s">
        <v>336</v>
      </c>
      <c r="E31" s="39" t="str">
        <f>'Power  Control Strip Port List'!D32</f>
        <v>USB Style "D" Panel Mount USB A to USB B</v>
      </c>
      <c r="F31" s="39" t="s">
        <v>164</v>
      </c>
      <c r="G31" s="5" t="s">
        <v>165</v>
      </c>
      <c r="H31" s="5" t="s">
        <v>166</v>
      </c>
      <c r="I31" s="5" t="s">
        <v>166</v>
      </c>
      <c r="J31" s="5"/>
      <c r="K31" s="5" t="s">
        <v>170</v>
      </c>
      <c r="L31" s="5"/>
      <c r="M31" s="5"/>
      <c r="N31" s="5"/>
      <c r="O31" s="37"/>
      <c r="P31" s="5" t="s">
        <v>333</v>
      </c>
    </row>
    <row r="32" spans="1:16">
      <c r="A32" s="3"/>
      <c r="D32" s="8"/>
      <c r="E32" s="8"/>
      <c r="F32" s="8"/>
    </row>
    <row r="33" spans="1:16">
      <c r="A33" s="3"/>
      <c r="B33" s="44">
        <v>3</v>
      </c>
      <c r="C33" s="44" t="s">
        <v>337</v>
      </c>
      <c r="D33" s="43" t="str">
        <f>'Power  Control Strip Port List'!C2</f>
        <v>Power / Control Strip Panel Module  A</v>
      </c>
      <c r="E33" s="43" t="str">
        <f>'Power  Control Strip Port List'!C4</f>
        <v>Programer's Station, Module A</v>
      </c>
      <c r="F33" s="39"/>
      <c r="G33" s="5"/>
      <c r="H33" s="5"/>
      <c r="I33" s="5"/>
      <c r="J33" s="5"/>
      <c r="K33" s="5"/>
      <c r="L33" s="5"/>
      <c r="M33" s="5"/>
      <c r="N33" s="5"/>
      <c r="O33" s="37"/>
      <c r="P33" s="5"/>
    </row>
    <row r="34" spans="1:16">
      <c r="A34" s="3"/>
      <c r="B34" s="107"/>
      <c r="C34" s="107"/>
      <c r="D34" s="41" t="e">
        <f>'Power  Control Strip Port List'!#REF!</f>
        <v>#REF!</v>
      </c>
      <c r="E34" s="127" t="str">
        <f>'Power  Control Strip Port List'!D38</f>
        <v>120 VAC HOT Buss</v>
      </c>
      <c r="F34" s="39" t="s">
        <v>339</v>
      </c>
      <c r="G34" s="5" t="s">
        <v>186</v>
      </c>
      <c r="H34" s="5" t="s">
        <v>137</v>
      </c>
      <c r="I34" s="5" t="s">
        <v>137</v>
      </c>
      <c r="J34" s="529"/>
      <c r="K34" s="529"/>
      <c r="L34" s="529"/>
      <c r="M34" s="529"/>
      <c r="N34" s="529"/>
      <c r="O34" s="529"/>
      <c r="P34" s="529"/>
    </row>
    <row r="35" spans="1:16">
      <c r="A35" s="3"/>
      <c r="B35" s="107"/>
      <c r="C35" s="107"/>
      <c r="D35" s="41" t="e">
        <f>'Power  Control Strip Port List'!#REF!</f>
        <v>#REF!</v>
      </c>
      <c r="E35" s="127" t="str">
        <f>'Power  Control Strip Port List'!D39</f>
        <v>120 VAC Neutral Buss</v>
      </c>
      <c r="F35" s="39" t="s">
        <v>340</v>
      </c>
      <c r="G35" s="5" t="s">
        <v>186</v>
      </c>
      <c r="H35" s="5" t="s">
        <v>137</v>
      </c>
      <c r="I35" s="5" t="s">
        <v>137</v>
      </c>
      <c r="J35" s="529"/>
      <c r="K35" s="529"/>
      <c r="L35" s="529"/>
      <c r="M35" s="529"/>
      <c r="N35" s="529"/>
      <c r="O35" s="529"/>
      <c r="P35" s="529"/>
    </row>
    <row r="36" spans="1:16">
      <c r="A36" s="3"/>
      <c r="B36" s="107"/>
      <c r="C36" s="107"/>
      <c r="D36" s="41" t="str">
        <f>'Power  Control Strip Port List'!D22</f>
        <v>USB Style "D" Panel Mount</v>
      </c>
      <c r="E36" s="127" t="str">
        <f>'Power  Control Strip Port List'!D40</f>
        <v>Grounding Lug</v>
      </c>
      <c r="F36" s="39" t="s">
        <v>341</v>
      </c>
      <c r="G36" s="5" t="s">
        <v>186</v>
      </c>
      <c r="H36" s="5" t="s">
        <v>137</v>
      </c>
      <c r="I36" s="5" t="s">
        <v>137</v>
      </c>
      <c r="J36" s="529"/>
      <c r="K36" s="529"/>
      <c r="L36" s="529"/>
      <c r="M36" s="529"/>
      <c r="N36" s="529"/>
      <c r="O36" s="529"/>
      <c r="P36" s="529"/>
    </row>
    <row r="37" spans="1:16">
      <c r="A37" s="3"/>
      <c r="B37" s="107"/>
      <c r="C37" s="107"/>
      <c r="D37" s="41" t="str">
        <f>'Power  Control Strip Port List'!D32</f>
        <v>USB Style "D" Panel Mount USB A to USB B</v>
      </c>
      <c r="E37" s="41" t="str">
        <f>'Power  Control Strip Port List'!D43</f>
        <v>CAT 5 Style "D" Panel Mount</v>
      </c>
      <c r="F37" s="39" t="s">
        <v>342</v>
      </c>
      <c r="G37" s="10" t="s">
        <v>343</v>
      </c>
      <c r="H37" s="10" t="s">
        <v>344</v>
      </c>
      <c r="I37" s="10" t="s">
        <v>344</v>
      </c>
      <c r="J37" s="5"/>
      <c r="K37" s="5"/>
      <c r="L37" s="5"/>
      <c r="M37" s="5"/>
      <c r="N37" s="5"/>
      <c r="O37" s="37"/>
      <c r="P37" s="5"/>
    </row>
    <row r="38" spans="1:16">
      <c r="A38" s="3"/>
      <c r="B38" s="107"/>
      <c r="C38" s="107"/>
      <c r="D38" s="41" t="str">
        <f>D37</f>
        <v>USB Style "D" Panel Mount USB A to USB B</v>
      </c>
      <c r="E38" s="41" t="str">
        <f>E37</f>
        <v>CAT 5 Style "D" Panel Mount</v>
      </c>
      <c r="F38" s="39" t="s">
        <v>350</v>
      </c>
      <c r="G38" s="10" t="s">
        <v>351</v>
      </c>
      <c r="H38" s="10" t="s">
        <v>352</v>
      </c>
      <c r="I38" s="122" t="s">
        <v>352</v>
      </c>
      <c r="J38" s="5"/>
      <c r="K38" s="5"/>
      <c r="L38" s="5"/>
      <c r="M38" s="5"/>
      <c r="N38" s="5"/>
      <c r="O38" s="37"/>
      <c r="P38" s="5"/>
    </row>
    <row r="39" spans="1:16">
      <c r="A39" s="3"/>
      <c r="D39" s="8"/>
      <c r="E39" s="8"/>
      <c r="F39" s="8"/>
    </row>
    <row r="40" spans="1:16">
      <c r="A40" s="3"/>
      <c r="B40" s="44">
        <v>4</v>
      </c>
      <c r="C40" s="44" t="s">
        <v>267</v>
      </c>
      <c r="D40" s="43" t="str">
        <f>'Power  Control Strip Port List'!C9</f>
        <v>Battery Control Box</v>
      </c>
      <c r="E40" s="43" t="str">
        <f>'Power  Control Strip Port List'!C3</f>
        <v>Power / Control Strip Panel Module  B</v>
      </c>
      <c r="F40" s="8"/>
      <c r="G40" s="8"/>
      <c r="P40" t="s">
        <v>131</v>
      </c>
    </row>
    <row r="41" spans="1:16">
      <c r="A41" s="3"/>
      <c r="D41" s="41" t="str">
        <f>'Power  Control Strip Port List'!D88</f>
        <v>50 Amp 2 pole contactor w/ 120v coil</v>
      </c>
      <c r="E41" s="41" t="str">
        <f>'Power  Control Strip Port List'!D56</f>
        <v>120VAC Duplex 15 Amp Receptacle</v>
      </c>
      <c r="F41" s="39" t="s">
        <v>125</v>
      </c>
      <c r="G41" s="5" t="s">
        <v>186</v>
      </c>
      <c r="H41" s="5" t="s">
        <v>126</v>
      </c>
      <c r="I41" s="5" t="s">
        <v>126</v>
      </c>
      <c r="P41" t="s">
        <v>354</v>
      </c>
    </row>
    <row r="42" spans="1:16">
      <c r="A42" s="3"/>
      <c r="D42" s="41" t="str">
        <f>'Power  Control Strip Port List'!D88</f>
        <v>50 Amp 2 pole contactor w/ 120v coil</v>
      </c>
      <c r="E42" s="41" t="str">
        <f>'Power  Control Strip Port List'!D53</f>
        <v>Panel mounted "S" type fuse socket</v>
      </c>
      <c r="F42" s="39" t="s">
        <v>125</v>
      </c>
      <c r="G42" s="5" t="s">
        <v>186</v>
      </c>
      <c r="H42" s="5" t="s">
        <v>126</v>
      </c>
      <c r="I42" s="5" t="s">
        <v>126</v>
      </c>
      <c r="P42" t="s">
        <v>355</v>
      </c>
    </row>
    <row r="43" spans="1:16">
      <c r="A43" s="3"/>
      <c r="D43" s="41" t="str">
        <f>'Power  Control Strip Port List'!D88</f>
        <v>50 Amp 2 pole contactor w/ 120v coil</v>
      </c>
      <c r="E43" s="41" t="str">
        <f>'Power  Control Strip Port List'!D74</f>
        <v>120 VAC HOT Buss</v>
      </c>
      <c r="F43" s="39" t="s">
        <v>129</v>
      </c>
      <c r="G43" s="5" t="s">
        <v>128</v>
      </c>
      <c r="H43" s="5" t="s">
        <v>135</v>
      </c>
      <c r="I43" s="5" t="s">
        <v>132</v>
      </c>
      <c r="P43" t="s">
        <v>356</v>
      </c>
    </row>
    <row r="44" spans="1:16">
      <c r="A44" s="3"/>
      <c r="D44" s="41" t="str">
        <f>'Power  Control Strip Port List'!D87</f>
        <v xml:space="preserve">2 Amp Battery charger </v>
      </c>
      <c r="E44" s="41" t="e">
        <f>'Power  Control Strip Port List'!#REF!</f>
        <v>#REF!</v>
      </c>
      <c r="F44" s="39" t="s">
        <v>136</v>
      </c>
      <c r="G44" s="5" t="s">
        <v>186</v>
      </c>
      <c r="H44" s="5" t="s">
        <v>137</v>
      </c>
      <c r="I44" s="39" t="s">
        <v>138</v>
      </c>
      <c r="P44" t="s">
        <v>358</v>
      </c>
    </row>
    <row r="45" spans="1:16">
      <c r="A45" s="3"/>
      <c r="D45" s="41" t="str">
        <f>'Power  Control Strip Port List'!D87</f>
        <v xml:space="preserve">2 Amp Battery charger </v>
      </c>
      <c r="E45" s="41" t="str">
        <f>'Power  Control Strip Port List'!D53</f>
        <v>Panel mounted "S" type fuse socket</v>
      </c>
      <c r="F45" s="39" t="s">
        <v>136</v>
      </c>
      <c r="G45" s="5" t="s">
        <v>186</v>
      </c>
      <c r="H45" s="5" t="s">
        <v>137</v>
      </c>
      <c r="I45" s="39" t="s">
        <v>138</v>
      </c>
      <c r="P45" t="s">
        <v>359</v>
      </c>
    </row>
    <row r="46" spans="1:16">
      <c r="A46" s="3"/>
      <c r="D46" s="41" t="str">
        <f>'Power  Control Strip Port List'!D88</f>
        <v>50 Amp 2 pole contactor w/ 120v coil</v>
      </c>
      <c r="E46" s="41" t="str">
        <f>'Power  Control Strip Port List'!D73</f>
        <v>"S" type fuse 15 Amp</v>
      </c>
      <c r="F46" s="39" t="s">
        <v>360</v>
      </c>
      <c r="G46" s="5" t="s">
        <v>127</v>
      </c>
      <c r="H46" s="5" t="s">
        <v>126</v>
      </c>
      <c r="I46" s="5" t="s">
        <v>361</v>
      </c>
      <c r="P46" t="s">
        <v>362</v>
      </c>
    </row>
    <row r="47" spans="1:16">
      <c r="A47" s="3"/>
      <c r="D47" s="8"/>
      <c r="E47" s="8"/>
      <c r="F47" s="8"/>
    </row>
    <row r="48" spans="1:16">
      <c r="A48" s="3"/>
      <c r="D48" s="8"/>
      <c r="E48" s="8"/>
      <c r="F48" s="8"/>
    </row>
    <row r="49" spans="1:16">
      <c r="A49" s="3"/>
      <c r="D49" s="8"/>
      <c r="E49" s="8"/>
      <c r="F49" s="8"/>
    </row>
    <row r="50" spans="1:16">
      <c r="A50" s="3"/>
      <c r="B50" s="44">
        <v>5</v>
      </c>
      <c r="C50" s="44" t="s">
        <v>267</v>
      </c>
      <c r="D50" s="38" t="s">
        <v>160</v>
      </c>
      <c r="E50" s="38" t="s">
        <v>60</v>
      </c>
      <c r="F50" s="519"/>
      <c r="G50" s="520"/>
      <c r="H50" s="520"/>
      <c r="I50" s="521"/>
    </row>
    <row r="51" spans="1:16">
      <c r="A51" s="3"/>
      <c r="D51" s="41" t="str">
        <f>'Power  Control Strip Port List'!D71</f>
        <v>120VAC Duplex 15 Amp Receptacle</v>
      </c>
      <c r="E51" s="41" t="str">
        <f>'Power  Control Strip Port List'!D92</f>
        <v>120 VAC Duplex 15 Amp Receptacle</v>
      </c>
      <c r="F51" s="39" t="str">
        <f>'Power  Control Strip Port List'!F92</f>
        <v>Pit Bay Arm Convenience 120V</v>
      </c>
      <c r="G51" s="5" t="s">
        <v>186</v>
      </c>
      <c r="H51" s="5" t="s">
        <v>137</v>
      </c>
      <c r="I51" s="5" t="s">
        <v>137</v>
      </c>
      <c r="P51" t="s">
        <v>365</v>
      </c>
    </row>
    <row r="52" spans="1:16">
      <c r="A52" s="3"/>
      <c r="D52" s="41" t="e">
        <f>'Power  Control Strip Port List'!#REF!</f>
        <v>#REF!</v>
      </c>
      <c r="E52" s="41" t="str">
        <f>'Power  Control Strip Port List'!D92</f>
        <v>120 VAC Duplex 15 Amp Receptacle</v>
      </c>
      <c r="F52" s="39" t="str">
        <f>'Power  Control Strip Port List'!F92</f>
        <v>Pit Bay Arm Convenience 120V</v>
      </c>
      <c r="G52" s="5" t="s">
        <v>186</v>
      </c>
      <c r="H52" s="5" t="s">
        <v>137</v>
      </c>
      <c r="I52" s="5" t="s">
        <v>137</v>
      </c>
    </row>
    <row r="53" spans="1:16">
      <c r="A53" s="3"/>
      <c r="D53" s="41" t="str">
        <f>'Power  Control Strip Port List'!D22</f>
        <v>USB Style "D" Panel Mount</v>
      </c>
      <c r="E53" s="41" t="str">
        <f>'Power  Control Strip Port List'!D92</f>
        <v>120 VAC Duplex 15 Amp Receptacle</v>
      </c>
      <c r="F53" s="39" t="str">
        <f>'Power  Control Strip Port List'!F93</f>
        <v xml:space="preserve">Pit Bay Arm Lighting </v>
      </c>
      <c r="G53" s="5" t="s">
        <v>186</v>
      </c>
      <c r="H53" s="5" t="s">
        <v>137</v>
      </c>
      <c r="I53" s="5" t="s">
        <v>137</v>
      </c>
    </row>
    <row r="54" spans="1:16">
      <c r="A54" s="3"/>
      <c r="D54" s="8" t="str">
        <f>'Power  Control Strip Port List'!D59</f>
        <v>120VAC Duplex 15 Amp Receptacle</v>
      </c>
      <c r="E54" s="8" t="str">
        <f>'Power  Control Strip Port List'!D93</f>
        <v>120 VAC LED Light Fixture</v>
      </c>
      <c r="F54" s="8" t="str">
        <f>'Power  Control Strip Port List'!F93</f>
        <v xml:space="preserve">Pit Bay Arm Lighting </v>
      </c>
    </row>
    <row r="55" spans="1:16">
      <c r="A55" s="3"/>
      <c r="D55" s="8"/>
      <c r="E55" s="8"/>
      <c r="F55" s="8"/>
    </row>
    <row r="56" spans="1:16">
      <c r="A56" s="3"/>
      <c r="D56" s="8"/>
      <c r="E56" s="8"/>
      <c r="F56" s="8"/>
    </row>
    <row r="57" spans="1:16">
      <c r="A57" s="3"/>
      <c r="D57" s="8"/>
      <c r="E57" s="8"/>
      <c r="F57" s="8"/>
    </row>
    <row r="58" spans="1:16">
      <c r="A58" s="3"/>
      <c r="D58" s="8"/>
      <c r="E58" s="8"/>
      <c r="F58" s="8"/>
    </row>
    <row r="59" spans="1:16">
      <c r="A59" s="3"/>
      <c r="D59" s="8"/>
      <c r="E59" s="8"/>
      <c r="F59" s="8"/>
    </row>
    <row r="60" spans="1:16">
      <c r="A60" s="3"/>
      <c r="B60" s="44">
        <v>5</v>
      </c>
      <c r="C60" s="44" t="s">
        <v>281</v>
      </c>
      <c r="D60" s="38" t="s">
        <v>160</v>
      </c>
      <c r="E60" s="38" t="s">
        <v>60</v>
      </c>
      <c r="F60" s="38" t="s">
        <v>130</v>
      </c>
      <c r="G60" s="38" t="s">
        <v>140</v>
      </c>
      <c r="H60" s="38" t="s">
        <v>178</v>
      </c>
      <c r="I60" s="38" t="s">
        <v>178</v>
      </c>
    </row>
    <row r="61" spans="1:16">
      <c r="A61" s="3"/>
      <c r="B61" s="3">
        <v>5</v>
      </c>
      <c r="D61" s="41" t="str">
        <f>'Power  Control Strip Port List'!F49</f>
        <v>Belt Sander / Reserved</v>
      </c>
      <c r="E61" s="41" t="str">
        <f>'Power  Control Strip Port List'!D92</f>
        <v>120 VAC Duplex 15 Amp Receptacle</v>
      </c>
      <c r="F61" s="41" t="str">
        <f>'Power  Control Strip Port List'!F92</f>
        <v>Pit Bay Arm Convenience 120V</v>
      </c>
      <c r="G61" s="5"/>
      <c r="H61" s="5"/>
      <c r="I61" s="5"/>
    </row>
    <row r="62" spans="1:16">
      <c r="A62" s="3"/>
      <c r="D62" s="41" t="str">
        <f>'Power  Control Strip Port List'!F59</f>
        <v>Pit Bay Arm Lighting / Convenience 120V</v>
      </c>
      <c r="E62" s="41" t="str">
        <f>'Power  Control Strip Port List'!D93</f>
        <v>120 VAC LED Light Fixture</v>
      </c>
      <c r="F62" s="41" t="str">
        <f>'Power  Control Strip Port List'!F93</f>
        <v xml:space="preserve">Pit Bay Arm Lighting </v>
      </c>
    </row>
    <row r="63" spans="1:16">
      <c r="A63" s="3"/>
      <c r="D63" s="108"/>
      <c r="E63" s="108"/>
      <c r="F63" s="108"/>
    </row>
    <row r="64" spans="1:16">
      <c r="A64" s="3"/>
      <c r="D64" s="108"/>
      <c r="E64" s="108"/>
      <c r="F64" s="108"/>
    </row>
    <row r="65" spans="1:16">
      <c r="A65" s="3"/>
      <c r="D65" s="108"/>
      <c r="E65" s="108"/>
      <c r="F65" s="108"/>
    </row>
    <row r="66" spans="1:16">
      <c r="A66" s="3"/>
      <c r="D66" s="108"/>
      <c r="E66" s="108"/>
      <c r="F66" s="108"/>
    </row>
    <row r="67" spans="1:16">
      <c r="A67" s="3"/>
      <c r="D67" s="108"/>
      <c r="E67" s="108"/>
      <c r="F67" s="108"/>
    </row>
    <row r="68" spans="1:16">
      <c r="A68" s="3"/>
      <c r="D68" s="108"/>
      <c r="E68" s="108"/>
      <c r="F68" s="108"/>
    </row>
    <row r="69" spans="1:16">
      <c r="A69" s="3"/>
      <c r="D69" s="8"/>
      <c r="E69" s="8"/>
      <c r="F69" s="8"/>
    </row>
    <row r="70" spans="1:16">
      <c r="A70" s="3"/>
      <c r="B70" s="6">
        <v>6</v>
      </c>
      <c r="C70" s="44" t="s">
        <v>281</v>
      </c>
      <c r="D70" s="39" t="s">
        <v>59</v>
      </c>
      <c r="E70" s="39" t="s">
        <v>60</v>
      </c>
      <c r="F70" s="38" t="s">
        <v>130</v>
      </c>
      <c r="G70" s="38" t="s">
        <v>140</v>
      </c>
      <c r="H70" s="38" t="s">
        <v>178</v>
      </c>
      <c r="I70" s="38" t="s">
        <v>178</v>
      </c>
      <c r="P70" t="s">
        <v>145</v>
      </c>
    </row>
    <row r="71" spans="1:16">
      <c r="A71" s="3"/>
      <c r="D71" s="8"/>
      <c r="E71" s="8"/>
      <c r="F71" s="39" t="s">
        <v>119</v>
      </c>
      <c r="G71" s="5" t="s">
        <v>134</v>
      </c>
      <c r="H71" s="5" t="s">
        <v>118</v>
      </c>
      <c r="I71" s="5" t="s">
        <v>118</v>
      </c>
    </row>
    <row r="72" spans="1:16">
      <c r="A72" s="3"/>
      <c r="D72" s="8"/>
      <c r="E72" s="8"/>
      <c r="F72" s="8"/>
    </row>
    <row r="73" spans="1:16">
      <c r="A73" s="3"/>
      <c r="D73" s="8"/>
      <c r="E73" s="8"/>
      <c r="F73" s="8"/>
    </row>
    <row r="74" spans="1:16">
      <c r="A74" s="3"/>
      <c r="B74" s="3">
        <v>7</v>
      </c>
      <c r="D74" s="8" t="s">
        <v>69</v>
      </c>
      <c r="E74" s="8" t="s">
        <v>59</v>
      </c>
      <c r="F74" s="8" t="s">
        <v>130</v>
      </c>
      <c r="G74" s="8" t="s">
        <v>140</v>
      </c>
      <c r="H74" s="8" t="s">
        <v>141</v>
      </c>
      <c r="I74" s="8" t="s">
        <v>142</v>
      </c>
    </row>
    <row r="75" spans="1:16">
      <c r="A75" s="3"/>
      <c r="D75" s="8"/>
      <c r="E75" s="8"/>
      <c r="F75" s="8" t="s">
        <v>143</v>
      </c>
      <c r="G75" t="s">
        <v>134</v>
      </c>
      <c r="H75" t="s">
        <v>133</v>
      </c>
      <c r="I75" t="s">
        <v>118</v>
      </c>
      <c r="P75" t="s">
        <v>144</v>
      </c>
    </row>
    <row r="76" spans="1:16">
      <c r="A76" s="3"/>
      <c r="D76" s="8"/>
      <c r="E76" s="8"/>
      <c r="F76" s="8"/>
    </row>
    <row r="77" spans="1:16">
      <c r="A77" s="3"/>
      <c r="B77" s="3">
        <v>8</v>
      </c>
      <c r="D77" s="38" t="s">
        <v>160</v>
      </c>
      <c r="E77" s="6" t="s">
        <v>188</v>
      </c>
      <c r="F77" s="38" t="s">
        <v>130</v>
      </c>
      <c r="G77" s="38" t="s">
        <v>139</v>
      </c>
      <c r="H77" s="42">
        <f>'Power  Control Strip Port List'!D115</f>
        <v>0</v>
      </c>
      <c r="I77" s="43" t="str">
        <f>'Power  Control Strip Port List'!D77</f>
        <v>30 Amp diconnect box with circuit breaker buss</v>
      </c>
    </row>
    <row r="78" spans="1:16">
      <c r="A78" s="3"/>
      <c r="F78" s="39" t="s">
        <v>260</v>
      </c>
      <c r="G78" s="24" t="s">
        <v>162</v>
      </c>
      <c r="H78" s="5" t="s">
        <v>163</v>
      </c>
      <c r="I78" s="5" t="s">
        <v>163</v>
      </c>
    </row>
    <row r="79" spans="1:16">
      <c r="A79" s="3"/>
      <c r="F79" s="8"/>
    </row>
    <row r="80" spans="1:16">
      <c r="A80" s="3"/>
      <c r="D80" s="5" t="s">
        <v>176</v>
      </c>
      <c r="E80" s="5" t="s">
        <v>169</v>
      </c>
      <c r="F80" s="39" t="s">
        <v>177</v>
      </c>
      <c r="G80" s="5" t="s">
        <v>127</v>
      </c>
      <c r="H80" s="39" t="s">
        <v>167</v>
      </c>
      <c r="I80" s="39" t="s">
        <v>168</v>
      </c>
      <c r="J80" s="5"/>
      <c r="K80" s="39" t="s">
        <v>170</v>
      </c>
      <c r="L80" s="5">
        <v>2079</v>
      </c>
      <c r="M80" s="40" t="s">
        <v>171</v>
      </c>
      <c r="N80" s="40" t="s">
        <v>175</v>
      </c>
      <c r="O80" s="37">
        <v>9</v>
      </c>
      <c r="P80" s="5"/>
    </row>
    <row r="81" spans="1:9">
      <c r="A81" s="3"/>
      <c r="D81" s="41" t="str">
        <f>D29</f>
        <v>120VAC Duplex 15 Amp Receptacle</v>
      </c>
      <c r="E81" s="41" t="str">
        <f>'Power  Control Strip Port List'!D30</f>
        <v>120VAC Duplex 15 Amp Receptacle Decora Black</v>
      </c>
      <c r="F81" s="39" t="s">
        <v>177</v>
      </c>
      <c r="G81" s="5" t="s">
        <v>186</v>
      </c>
      <c r="H81" s="5" t="s">
        <v>137</v>
      </c>
      <c r="I81" s="5" t="s">
        <v>137</v>
      </c>
    </row>
    <row r="82" spans="1:9">
      <c r="A82" s="3"/>
    </row>
    <row r="83" spans="1:9">
      <c r="A83" s="3"/>
    </row>
    <row r="84" spans="1:9">
      <c r="A84" s="3"/>
    </row>
    <row r="85" spans="1:9">
      <c r="A85" s="3"/>
    </row>
    <row r="86" spans="1:9">
      <c r="A86" s="3"/>
    </row>
    <row r="87" spans="1:9">
      <c r="A87" s="3"/>
    </row>
    <row r="88" spans="1:9">
      <c r="A88" s="3"/>
    </row>
    <row r="89" spans="1:9">
      <c r="A89" s="3"/>
    </row>
    <row r="90" spans="1:9">
      <c r="A90" s="3"/>
    </row>
    <row r="91" spans="1:9">
      <c r="A91" s="3"/>
    </row>
    <row r="92" spans="1:9">
      <c r="A92" s="3"/>
    </row>
    <row r="93" spans="1:9">
      <c r="A93" s="3"/>
    </row>
    <row r="94" spans="1:9">
      <c r="A94" s="3"/>
    </row>
    <row r="95" spans="1:9">
      <c r="A95" s="3"/>
    </row>
    <row r="96" spans="1:9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</sheetData>
  <mergeCells count="32">
    <mergeCell ref="I29:I30"/>
    <mergeCell ref="N34:N36"/>
    <mergeCell ref="O34:O36"/>
    <mergeCell ref="P34:P36"/>
    <mergeCell ref="K29:K30"/>
    <mergeCell ref="L29:L30"/>
    <mergeCell ref="M29:M30"/>
    <mergeCell ref="N29:N30"/>
    <mergeCell ref="O29:O30"/>
    <mergeCell ref="K34:K36"/>
    <mergeCell ref="L34:L36"/>
    <mergeCell ref="E26:E28"/>
    <mergeCell ref="F11:H11"/>
    <mergeCell ref="F12:H12"/>
    <mergeCell ref="F13:H13"/>
    <mergeCell ref="F14:H14"/>
    <mergeCell ref="F50:I50"/>
    <mergeCell ref="P26:P28"/>
    <mergeCell ref="F4:G4"/>
    <mergeCell ref="F5:H5"/>
    <mergeCell ref="F6:H6"/>
    <mergeCell ref="F7:H7"/>
    <mergeCell ref="F8:H8"/>
    <mergeCell ref="F9:H9"/>
    <mergeCell ref="F10:H10"/>
    <mergeCell ref="J34:J36"/>
    <mergeCell ref="I26:I28"/>
    <mergeCell ref="M34:M36"/>
    <mergeCell ref="F29:F30"/>
    <mergeCell ref="G29:G30"/>
    <mergeCell ref="J29:J30"/>
    <mergeCell ref="H29:H30"/>
  </mergeCells>
  <hyperlinks>
    <hyperlink ref="M29" r:id="rId1" display="http://www.stayonline.com/"/>
    <hyperlink ref="N29" r:id="rId2"/>
    <hyperlink ref="M80" r:id="rId3" display="http://www.stayonline.com/"/>
    <hyperlink ref="N80" r:id="rId4"/>
  </hyperlinks>
  <pageMargins left="0.7" right="0.7" top="0.75" bottom="0.75" header="0.3" footer="0.3"/>
  <pageSetup scale="33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CP49"/>
  <sheetViews>
    <sheetView topLeftCell="Q1" zoomScaleNormal="100" workbookViewId="0">
      <selection activeCell="BX35" sqref="A1:IV65536"/>
    </sheetView>
  </sheetViews>
  <sheetFormatPr defaultColWidth="3.28515625" defaultRowHeight="15"/>
  <cols>
    <col min="1" max="73" width="3.42578125" customWidth="1"/>
    <col min="74" max="74" width="3.5703125" customWidth="1"/>
    <col min="75" max="96" width="3.42578125" customWidth="1"/>
  </cols>
  <sheetData>
    <row r="2" spans="3:92" ht="18.75">
      <c r="BU2" s="52"/>
      <c r="BV2" s="98" t="s">
        <v>256</v>
      </c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49"/>
    </row>
    <row r="3" spans="3:92">
      <c r="BU3" s="20"/>
      <c r="BV3" s="67" t="s">
        <v>374</v>
      </c>
      <c r="BW3" s="15"/>
      <c r="BX3" s="15" t="s">
        <v>257</v>
      </c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50"/>
    </row>
    <row r="4" spans="3:9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U4" s="20"/>
      <c r="BV4" s="68" t="s">
        <v>219</v>
      </c>
      <c r="BW4" s="15"/>
      <c r="BX4" s="15" t="s">
        <v>240</v>
      </c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50"/>
    </row>
    <row r="5" spans="3:92">
      <c r="AO5" s="78"/>
      <c r="BR5" s="78"/>
      <c r="BU5" s="20"/>
      <c r="BV5" s="75" t="s">
        <v>220</v>
      </c>
      <c r="BW5" s="15"/>
      <c r="BX5" s="15" t="s">
        <v>217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50"/>
    </row>
    <row r="6" spans="3:92">
      <c r="AO6" s="78"/>
      <c r="BC6" s="55" t="s">
        <v>196</v>
      </c>
      <c r="BD6" s="55"/>
      <c r="BE6" s="55"/>
      <c r="BF6" s="55"/>
      <c r="BG6" s="55"/>
      <c r="BR6" s="78"/>
      <c r="BU6" s="20"/>
      <c r="BV6" s="76" t="s">
        <v>221</v>
      </c>
      <c r="BW6" s="15"/>
      <c r="BX6" s="15" t="s">
        <v>218</v>
      </c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50"/>
    </row>
    <row r="7" spans="3:92" ht="15.75" thickBot="1">
      <c r="AO7" s="78"/>
      <c r="BC7" s="52"/>
      <c r="BR7" s="78"/>
      <c r="BU7" s="20"/>
      <c r="BV7" s="69" t="s">
        <v>222</v>
      </c>
      <c r="BW7" s="15"/>
      <c r="BX7" s="15" t="s">
        <v>215</v>
      </c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50"/>
    </row>
    <row r="8" spans="3:92">
      <c r="Q8" s="11"/>
      <c r="R8" s="12"/>
      <c r="S8" s="12"/>
      <c r="T8" s="12"/>
      <c r="U8" s="12"/>
      <c r="V8" s="12"/>
      <c r="W8" s="13"/>
      <c r="AF8" s="11"/>
      <c r="AG8" s="12"/>
      <c r="AH8" s="12"/>
      <c r="AI8" s="12"/>
      <c r="AJ8" s="12"/>
      <c r="AK8" s="12"/>
      <c r="AL8" s="13"/>
      <c r="AO8" s="78"/>
      <c r="AR8" s="11"/>
      <c r="AS8" s="12"/>
      <c r="AT8" s="12"/>
      <c r="AU8" s="12"/>
      <c r="AV8" s="12"/>
      <c r="AW8" s="12"/>
      <c r="AX8" s="13"/>
      <c r="BC8" s="20"/>
      <c r="BI8" s="11"/>
      <c r="BJ8" s="12"/>
      <c r="BK8" s="12"/>
      <c r="BL8" s="12"/>
      <c r="BM8" s="12"/>
      <c r="BN8" s="12"/>
      <c r="BO8" s="13"/>
      <c r="BR8" s="78"/>
      <c r="BU8" s="20"/>
      <c r="BV8" s="77" t="s">
        <v>223</v>
      </c>
      <c r="BW8" s="15"/>
      <c r="BX8" s="15" t="s">
        <v>216</v>
      </c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50"/>
    </row>
    <row r="9" spans="3:92" ht="15" customHeight="1" thickBot="1">
      <c r="Q9" s="14"/>
      <c r="R9" s="541" t="s">
        <v>241</v>
      </c>
      <c r="S9" s="541"/>
      <c r="T9" s="541"/>
      <c r="U9" s="541"/>
      <c r="V9" s="541"/>
      <c r="W9" s="16"/>
      <c r="AF9" s="14"/>
      <c r="AG9" s="541" t="s">
        <v>60</v>
      </c>
      <c r="AH9" s="541"/>
      <c r="AI9" s="541"/>
      <c r="AJ9" s="541"/>
      <c r="AK9" s="541"/>
      <c r="AL9" s="16"/>
      <c r="AO9" s="78"/>
      <c r="AR9" s="14"/>
      <c r="AS9" s="540" t="s">
        <v>239</v>
      </c>
      <c r="AT9" s="540"/>
      <c r="AU9" s="540"/>
      <c r="AV9" s="540"/>
      <c r="AW9" s="540"/>
      <c r="AX9" s="16"/>
      <c r="BC9" s="20"/>
      <c r="BI9" s="14"/>
      <c r="BJ9" s="540" t="s">
        <v>238</v>
      </c>
      <c r="BK9" s="540"/>
      <c r="BL9" s="540"/>
      <c r="BM9" s="540"/>
      <c r="BN9" s="540"/>
      <c r="BO9" s="16"/>
      <c r="BR9" s="78"/>
      <c r="BU9" s="20"/>
      <c r="BV9" s="70" t="s">
        <v>125</v>
      </c>
      <c r="BW9" s="15"/>
      <c r="BX9" s="15" t="s">
        <v>226</v>
      </c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50"/>
    </row>
    <row r="10" spans="3:92" ht="15.75" thickBot="1">
      <c r="C10" s="542" t="s">
        <v>247</v>
      </c>
      <c r="D10" s="543"/>
      <c r="E10" s="543"/>
      <c r="F10" s="543"/>
      <c r="G10" s="543"/>
      <c r="H10" s="543"/>
      <c r="I10" s="544"/>
      <c r="J10" s="94" t="s">
        <v>214</v>
      </c>
      <c r="K10" s="60"/>
      <c r="L10" s="60"/>
      <c r="M10" s="60"/>
      <c r="N10" s="60"/>
      <c r="O10" s="60"/>
      <c r="P10" s="94" t="s">
        <v>214</v>
      </c>
      <c r="Q10" s="14"/>
      <c r="R10" s="541"/>
      <c r="S10" s="541"/>
      <c r="T10" s="541"/>
      <c r="U10" s="541"/>
      <c r="V10" s="541"/>
      <c r="W10" s="16"/>
      <c r="AE10" s="57"/>
      <c r="AF10" s="14"/>
      <c r="AG10" s="541"/>
      <c r="AH10" s="541"/>
      <c r="AI10" s="541"/>
      <c r="AJ10" s="541"/>
      <c r="AK10" s="541"/>
      <c r="AL10" s="16"/>
      <c r="AO10" s="78"/>
      <c r="AP10" s="57"/>
      <c r="AQ10" s="57"/>
      <c r="AR10" s="14"/>
      <c r="AS10" s="540"/>
      <c r="AT10" s="540"/>
      <c r="AU10" s="540"/>
      <c r="AV10" s="540"/>
      <c r="AW10" s="540"/>
      <c r="AX10" s="16"/>
      <c r="AY10" s="92" t="s">
        <v>214</v>
      </c>
      <c r="AZ10" s="60"/>
      <c r="BA10" s="60"/>
      <c r="BB10" s="60"/>
      <c r="BC10" s="60"/>
      <c r="BD10" s="60"/>
      <c r="BE10" s="60"/>
      <c r="BF10" s="60"/>
      <c r="BG10" s="60"/>
      <c r="BH10" s="92" t="s">
        <v>213</v>
      </c>
      <c r="BI10" s="14"/>
      <c r="BJ10" s="65"/>
      <c r="BK10" s="65"/>
      <c r="BL10" s="65"/>
      <c r="BM10" s="65"/>
      <c r="BN10" s="65"/>
      <c r="BO10" s="16"/>
      <c r="BR10" s="78"/>
      <c r="BU10" s="20"/>
      <c r="BV10" s="128" t="s">
        <v>366</v>
      </c>
      <c r="BW10" s="15"/>
      <c r="BX10" s="15" t="s">
        <v>353</v>
      </c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50"/>
    </row>
    <row r="11" spans="3:92" ht="15.75" thickBot="1">
      <c r="K11" s="58"/>
      <c r="M11" s="58"/>
      <c r="Q11" s="14"/>
      <c r="W11" s="16"/>
      <c r="AE11" s="57"/>
      <c r="AF11" s="14"/>
      <c r="AL11" s="16"/>
      <c r="AO11" s="78"/>
      <c r="AP11" s="57"/>
      <c r="AQ11" s="57"/>
      <c r="AR11" s="14"/>
      <c r="AU11" s="63"/>
      <c r="AV11" s="63"/>
      <c r="AW11" s="63"/>
      <c r="AX11" s="16"/>
      <c r="BI11" s="17"/>
      <c r="BJ11" s="18"/>
      <c r="BK11" s="18"/>
      <c r="BL11" s="82"/>
      <c r="BM11" s="82"/>
      <c r="BN11" s="82"/>
      <c r="BO11" s="19"/>
      <c r="BR11" s="78"/>
      <c r="BU11" s="20"/>
      <c r="BV11" s="71" t="s">
        <v>225</v>
      </c>
      <c r="BW11" s="15"/>
      <c r="BX11" s="15" t="s">
        <v>224</v>
      </c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50"/>
    </row>
    <row r="12" spans="3:92" ht="15.75" thickBot="1">
      <c r="C12" s="542" t="s">
        <v>248</v>
      </c>
      <c r="D12" s="543"/>
      <c r="E12" s="543"/>
      <c r="F12" s="543"/>
      <c r="G12" s="543"/>
      <c r="H12" s="543"/>
      <c r="I12" s="544"/>
      <c r="J12" s="94" t="s">
        <v>214</v>
      </c>
      <c r="K12" s="60"/>
      <c r="L12" s="60"/>
      <c r="M12" s="60"/>
      <c r="N12" s="60"/>
      <c r="O12" s="60"/>
      <c r="P12" s="94" t="s">
        <v>214</v>
      </c>
      <c r="Q12" s="14"/>
      <c r="R12" s="68" t="s">
        <v>219</v>
      </c>
      <c r="S12" s="68" t="s">
        <v>219</v>
      </c>
      <c r="T12" s="68" t="s">
        <v>219</v>
      </c>
      <c r="U12" s="63"/>
      <c r="W12" s="16"/>
      <c r="AF12" s="14"/>
      <c r="AG12" s="68" t="s">
        <v>219</v>
      </c>
      <c r="AH12" s="76" t="s">
        <v>221</v>
      </c>
      <c r="AI12" s="79" t="s">
        <v>234</v>
      </c>
      <c r="AJ12" s="71" t="s">
        <v>225</v>
      </c>
      <c r="AL12" s="16"/>
      <c r="AO12" s="78"/>
      <c r="AR12" s="14"/>
      <c r="AS12" s="81" t="s">
        <v>219</v>
      </c>
      <c r="AT12" s="63"/>
      <c r="AU12" s="63"/>
      <c r="AV12" s="63"/>
      <c r="AW12" s="63"/>
      <c r="AX12" s="16"/>
      <c r="BI12" s="15"/>
      <c r="BJ12" s="63"/>
      <c r="BK12" s="63"/>
      <c r="BL12" s="63"/>
      <c r="BM12" s="63"/>
      <c r="BN12" s="63"/>
      <c r="BO12" s="15"/>
      <c r="BR12" s="78"/>
      <c r="BU12" s="20"/>
      <c r="BV12" s="72" t="s">
        <v>39</v>
      </c>
      <c r="BW12" s="15"/>
      <c r="BX12" s="15" t="s">
        <v>235</v>
      </c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50"/>
    </row>
    <row r="13" spans="3:92" ht="15.75" thickBot="1">
      <c r="Q13" s="14"/>
      <c r="R13" s="63"/>
      <c r="S13" s="63"/>
      <c r="T13" s="63"/>
      <c r="U13" s="63"/>
      <c r="V13" s="63"/>
      <c r="W13" s="16"/>
      <c r="AF13" s="14"/>
      <c r="AG13" s="63"/>
      <c r="AH13" s="63"/>
      <c r="AI13" s="63"/>
      <c r="AJ13" s="63"/>
      <c r="AK13" s="63"/>
      <c r="AL13" s="16"/>
      <c r="AO13" s="78"/>
      <c r="AR13" s="14"/>
      <c r="AS13" s="63"/>
      <c r="AT13" s="63"/>
      <c r="AU13" s="63"/>
      <c r="AV13" s="63"/>
      <c r="AW13" s="63"/>
      <c r="AX13" s="16"/>
      <c r="BI13" s="11"/>
      <c r="BJ13" s="83"/>
      <c r="BK13" s="83"/>
      <c r="BL13" s="83"/>
      <c r="BM13" s="83"/>
      <c r="BN13" s="83"/>
      <c r="BO13" s="13"/>
      <c r="BR13" s="78"/>
      <c r="BU13" s="20"/>
      <c r="BV13" s="72" t="s">
        <v>228</v>
      </c>
      <c r="BW13" s="15"/>
      <c r="BX13" s="15" t="s">
        <v>227</v>
      </c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50"/>
    </row>
    <row r="14" spans="3:92" ht="15.75" thickBot="1">
      <c r="C14" s="542" t="s">
        <v>247</v>
      </c>
      <c r="D14" s="543"/>
      <c r="E14" s="543"/>
      <c r="F14" s="543"/>
      <c r="G14" s="543"/>
      <c r="H14" s="543"/>
      <c r="I14" s="544"/>
      <c r="J14" s="94" t="s">
        <v>214</v>
      </c>
      <c r="K14" s="60"/>
      <c r="L14" s="60"/>
      <c r="M14" s="60"/>
      <c r="Q14" s="14"/>
      <c r="R14" s="63"/>
      <c r="S14" s="63"/>
      <c r="T14" s="63"/>
      <c r="U14" s="63"/>
      <c r="V14" s="63"/>
      <c r="W14" s="16"/>
      <c r="AF14" s="14"/>
      <c r="AG14" s="63"/>
      <c r="AH14" s="63"/>
      <c r="AI14" s="63"/>
      <c r="AJ14" s="63"/>
      <c r="AK14" s="63"/>
      <c r="AL14" s="16"/>
      <c r="AO14" s="78"/>
      <c r="AR14" s="14"/>
      <c r="AS14" s="63"/>
      <c r="AT14" s="63"/>
      <c r="AU14" s="63"/>
      <c r="AV14" s="63"/>
      <c r="AW14" s="63"/>
      <c r="AX14" s="16"/>
      <c r="AY14" s="92" t="s">
        <v>214</v>
      </c>
      <c r="AZ14" s="60"/>
      <c r="BA14" s="60"/>
      <c r="BB14" s="60"/>
      <c r="BC14" s="60"/>
      <c r="BD14" s="60"/>
      <c r="BE14" s="60"/>
      <c r="BF14" s="60"/>
      <c r="BG14" s="60"/>
      <c r="BH14" s="92" t="s">
        <v>213</v>
      </c>
      <c r="BI14" s="14"/>
      <c r="BJ14" s="541" t="s">
        <v>237</v>
      </c>
      <c r="BK14" s="541"/>
      <c r="BL14" s="541"/>
      <c r="BM14" s="541"/>
      <c r="BN14" s="541"/>
      <c r="BO14" s="16"/>
      <c r="BR14" s="78"/>
      <c r="BU14" s="20"/>
      <c r="BV14" s="73" t="s">
        <v>230</v>
      </c>
      <c r="BW14" s="15"/>
      <c r="BX14" s="15" t="s">
        <v>229</v>
      </c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50"/>
    </row>
    <row r="15" spans="3:92" ht="15.75" thickBot="1">
      <c r="M15" s="60"/>
      <c r="Q15" s="14"/>
      <c r="R15" s="63"/>
      <c r="S15" s="63"/>
      <c r="T15" s="63"/>
      <c r="U15" s="63"/>
      <c r="V15" s="63"/>
      <c r="W15" s="16"/>
      <c r="AF15" s="14"/>
      <c r="AG15" s="63"/>
      <c r="AH15" s="63"/>
      <c r="AI15" s="63"/>
      <c r="AJ15" s="63"/>
      <c r="AK15" s="63"/>
      <c r="AL15" s="16"/>
      <c r="AO15" s="78"/>
      <c r="AR15" s="14"/>
      <c r="AS15" s="63"/>
      <c r="AT15" s="63"/>
      <c r="AU15" s="63"/>
      <c r="AV15" s="63"/>
      <c r="AW15" s="63"/>
      <c r="AX15" s="16"/>
      <c r="BC15" s="20"/>
      <c r="BI15" s="14"/>
      <c r="BJ15" s="63"/>
      <c r="BK15" s="63"/>
      <c r="BL15" s="63"/>
      <c r="BM15" s="63"/>
      <c r="BN15" s="63"/>
      <c r="BO15" s="16"/>
      <c r="BR15" s="78"/>
      <c r="BU15" s="20"/>
      <c r="BV15" s="74" t="s">
        <v>231</v>
      </c>
      <c r="BW15" s="15"/>
      <c r="BX15" s="15" t="s">
        <v>232</v>
      </c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50"/>
    </row>
    <row r="16" spans="3:92" ht="15.75" thickBot="1">
      <c r="C16" s="542" t="s">
        <v>248</v>
      </c>
      <c r="D16" s="543"/>
      <c r="E16" s="543"/>
      <c r="F16" s="543"/>
      <c r="G16" s="543"/>
      <c r="H16" s="543"/>
      <c r="I16" s="544"/>
      <c r="J16" s="94" t="s">
        <v>214</v>
      </c>
      <c r="K16" s="60"/>
      <c r="M16" s="60"/>
      <c r="Q16" s="17"/>
      <c r="R16" s="18"/>
      <c r="S16" s="18"/>
      <c r="T16" s="18"/>
      <c r="U16" s="18"/>
      <c r="V16" s="18"/>
      <c r="W16" s="19"/>
      <c r="AF16" s="17"/>
      <c r="AG16" s="18"/>
      <c r="AH16" s="18"/>
      <c r="AI16" s="18"/>
      <c r="AJ16" s="15"/>
      <c r="AK16" s="15"/>
      <c r="AL16" s="19"/>
      <c r="AO16" s="78"/>
      <c r="AR16" s="17"/>
      <c r="AS16" s="18"/>
      <c r="AT16" s="18"/>
      <c r="AU16" s="18"/>
      <c r="AV16" s="18"/>
      <c r="AW16" s="18"/>
      <c r="AX16" s="19"/>
      <c r="BC16" s="20"/>
      <c r="BI16" s="17"/>
      <c r="BJ16" s="18"/>
      <c r="BK16" s="18"/>
      <c r="BL16" s="18"/>
      <c r="BM16" s="18"/>
      <c r="BN16" s="18"/>
      <c r="BO16" s="19"/>
      <c r="BR16" s="78"/>
      <c r="BU16" s="20"/>
      <c r="BV16" s="79" t="s">
        <v>234</v>
      </c>
      <c r="BW16" s="15"/>
      <c r="BX16" s="15" t="s">
        <v>233</v>
      </c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50"/>
    </row>
    <row r="17" spans="3:94" ht="15.75" thickBot="1">
      <c r="K17" s="60"/>
      <c r="M17" s="60"/>
      <c r="T17" s="57"/>
      <c r="U17" s="90" t="s">
        <v>213</v>
      </c>
      <c r="AB17" s="131" t="s">
        <v>211</v>
      </c>
      <c r="AC17" s="55"/>
      <c r="AD17" s="55"/>
      <c r="AE17" s="55"/>
      <c r="AF17" s="129"/>
      <c r="AG17" s="129"/>
      <c r="AH17" s="130"/>
      <c r="AI17" s="91" t="s">
        <v>214</v>
      </c>
      <c r="AJ17" s="15"/>
      <c r="AK17" s="15"/>
      <c r="AO17" s="78"/>
      <c r="AP17" s="58"/>
      <c r="AQ17" s="58"/>
      <c r="AU17" s="91" t="s">
        <v>213</v>
      </c>
      <c r="AW17" s="21"/>
      <c r="AX17" s="21"/>
      <c r="BC17" s="54" t="s">
        <v>196</v>
      </c>
      <c r="BD17" s="55"/>
      <c r="BE17" s="55"/>
      <c r="BF17" s="55"/>
      <c r="BG17" s="55"/>
      <c r="BM17" s="57"/>
      <c r="BN17" s="58"/>
      <c r="BO17" s="58"/>
      <c r="BR17" s="78"/>
      <c r="BU17" s="20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50"/>
    </row>
    <row r="18" spans="3:94" ht="15.75" thickBot="1">
      <c r="K18" s="60"/>
      <c r="M18" s="60"/>
      <c r="T18" s="57"/>
      <c r="U18" s="59"/>
      <c r="AB18" s="15"/>
      <c r="AC18" s="55" t="s">
        <v>202</v>
      </c>
      <c r="AD18" s="55"/>
      <c r="AE18" s="55"/>
      <c r="AF18" s="61"/>
      <c r="AG18" s="61"/>
      <c r="AH18" s="62"/>
      <c r="AI18" s="85"/>
      <c r="AJ18" s="57"/>
      <c r="AK18" s="15"/>
      <c r="AO18" s="78"/>
      <c r="AP18" s="58"/>
      <c r="AQ18" s="58"/>
      <c r="AU18" s="85"/>
      <c r="AW18" s="20"/>
      <c r="AX18" s="112" t="s">
        <v>290</v>
      </c>
      <c r="AY18" s="55"/>
      <c r="AZ18" s="55"/>
      <c r="BA18" s="55"/>
      <c r="BI18" s="542" t="s">
        <v>233</v>
      </c>
      <c r="BJ18" s="543"/>
      <c r="BK18" s="543"/>
      <c r="BL18" s="543"/>
      <c r="BM18" s="543"/>
      <c r="BN18" s="543"/>
      <c r="BO18" s="544"/>
      <c r="BR18" s="78"/>
      <c r="BU18" s="20"/>
      <c r="BV18" s="86"/>
      <c r="BW18" s="546" t="s">
        <v>254</v>
      </c>
      <c r="BX18" s="546"/>
      <c r="BY18" s="546"/>
      <c r="BZ18" s="546"/>
      <c r="CA18" s="546"/>
      <c r="CB18" s="546"/>
      <c r="CC18" s="546"/>
      <c r="CD18" s="546"/>
      <c r="CE18" s="546"/>
      <c r="CF18" s="546"/>
      <c r="CG18" s="546"/>
      <c r="CH18" s="546"/>
      <c r="CI18" s="86" t="s">
        <v>213</v>
      </c>
      <c r="CJ18" s="15"/>
      <c r="CK18" s="15" t="s">
        <v>70</v>
      </c>
      <c r="CL18" s="15"/>
      <c r="CM18" s="15"/>
      <c r="CN18" s="50"/>
    </row>
    <row r="19" spans="3:94">
      <c r="D19" s="60"/>
      <c r="E19" s="60"/>
      <c r="F19" s="60"/>
      <c r="G19" s="60"/>
      <c r="H19" s="60"/>
      <c r="I19" s="60"/>
      <c r="J19" s="60"/>
      <c r="K19" s="60"/>
      <c r="M19" s="60"/>
      <c r="T19" s="57"/>
      <c r="U19" s="59"/>
      <c r="AB19" s="15"/>
      <c r="AC19" s="55" t="s">
        <v>199</v>
      </c>
      <c r="AF19" s="61"/>
      <c r="AG19" s="61"/>
      <c r="AH19" s="62"/>
      <c r="AI19" s="85"/>
      <c r="AJ19" s="15"/>
      <c r="AK19" s="15"/>
      <c r="AO19" s="78"/>
      <c r="AP19" s="58"/>
      <c r="AQ19" s="58"/>
      <c r="AU19" s="85"/>
      <c r="AW19" s="54"/>
      <c r="AX19" s="55"/>
      <c r="AY19" s="55" t="s">
        <v>268</v>
      </c>
      <c r="AZ19" s="55"/>
      <c r="BA19" s="55"/>
      <c r="BD19" s="99" t="s">
        <v>209</v>
      </c>
      <c r="BE19" s="55"/>
      <c r="BF19" s="55"/>
      <c r="BG19" s="55"/>
      <c r="BH19" s="55"/>
      <c r="BI19" s="55"/>
      <c r="BJ19" s="55"/>
      <c r="BK19" s="55"/>
      <c r="BL19" s="89" t="s">
        <v>213</v>
      </c>
      <c r="BM19" s="57"/>
      <c r="BN19" s="58"/>
      <c r="BO19" s="58"/>
      <c r="BR19" s="78"/>
      <c r="BU19" s="20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50"/>
    </row>
    <row r="20" spans="3:94">
      <c r="D20" s="60"/>
      <c r="M20" s="60"/>
      <c r="T20" s="57"/>
      <c r="U20" s="59"/>
      <c r="AB20" s="15"/>
      <c r="AC20" s="61" t="s">
        <v>200</v>
      </c>
      <c r="AD20" s="61"/>
      <c r="AE20" s="61"/>
      <c r="AF20" s="61"/>
      <c r="AG20" s="61"/>
      <c r="AH20" s="62"/>
      <c r="AI20" s="85"/>
      <c r="AJ20" s="57"/>
      <c r="AK20" s="15"/>
      <c r="AO20" s="78"/>
      <c r="AP20" s="58"/>
      <c r="AQ20" s="58"/>
      <c r="AU20" s="85"/>
      <c r="BE20" s="55" t="s">
        <v>202</v>
      </c>
      <c r="BF20" s="55"/>
      <c r="BG20" s="55"/>
      <c r="BH20" s="61"/>
      <c r="BI20" s="61"/>
      <c r="BJ20" s="61"/>
      <c r="BK20" s="61"/>
      <c r="BL20" s="78"/>
      <c r="BM20" s="57"/>
      <c r="BN20" s="85"/>
      <c r="BO20" s="85"/>
      <c r="BP20" s="78"/>
      <c r="BQ20" s="78"/>
      <c r="BR20" s="78"/>
      <c r="BU20" s="20"/>
      <c r="BV20" s="97"/>
      <c r="BW20" s="545" t="s">
        <v>253</v>
      </c>
      <c r="BX20" s="545"/>
      <c r="BY20" s="545"/>
      <c r="BZ20" s="545"/>
      <c r="CA20" s="545"/>
      <c r="CB20" s="545"/>
      <c r="CC20" s="545"/>
      <c r="CD20" s="545"/>
      <c r="CE20" s="545"/>
      <c r="CF20" s="545"/>
      <c r="CG20" s="545"/>
      <c r="CH20" s="545"/>
      <c r="CI20" s="97" t="s">
        <v>214</v>
      </c>
      <c r="CJ20" s="15"/>
      <c r="CK20" s="15" t="s">
        <v>255</v>
      </c>
      <c r="CL20" s="15"/>
      <c r="CM20" s="15"/>
      <c r="CN20" s="50"/>
    </row>
    <row r="21" spans="3:94">
      <c r="D21" s="60"/>
      <c r="G21" s="60"/>
      <c r="H21" s="60"/>
      <c r="I21" s="59"/>
      <c r="J21" s="60"/>
      <c r="K21" s="60"/>
      <c r="L21" s="60"/>
      <c r="M21" s="60"/>
      <c r="P21" s="15"/>
      <c r="T21" s="57"/>
      <c r="U21" s="59"/>
      <c r="AF21" s="15"/>
      <c r="AG21" s="15"/>
      <c r="AH21" s="15"/>
      <c r="AI21" s="85"/>
      <c r="AJ21" s="15"/>
      <c r="AK21" s="15"/>
      <c r="AL21" s="15"/>
      <c r="AM21" s="15"/>
      <c r="AN21" s="15"/>
      <c r="AO21" s="85"/>
      <c r="AP21" s="15"/>
      <c r="AQ21" s="15"/>
      <c r="AT21" s="57"/>
      <c r="AU21" s="85"/>
      <c r="AV21" s="57"/>
      <c r="BA21" s="55"/>
      <c r="BB21" s="55"/>
      <c r="BC21" s="55"/>
      <c r="BD21" s="99" t="s">
        <v>206</v>
      </c>
      <c r="BE21" s="55"/>
      <c r="BF21" s="55"/>
      <c r="BG21" s="55"/>
      <c r="BL21" s="78"/>
      <c r="BM21" s="57"/>
      <c r="BN21" s="85"/>
      <c r="BO21" s="15"/>
      <c r="BU21" s="54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1"/>
    </row>
    <row r="22" spans="3:94">
      <c r="D22" s="60"/>
      <c r="G22" s="60"/>
      <c r="I22" s="15"/>
      <c r="P22" s="15"/>
      <c r="T22" s="57"/>
      <c r="U22" s="59"/>
      <c r="AF22" s="57"/>
      <c r="AG22" s="57"/>
      <c r="AH22" s="57"/>
      <c r="AI22" s="85"/>
      <c r="AJ22" s="85"/>
      <c r="AK22" s="85"/>
      <c r="AL22" s="85"/>
      <c r="AM22" s="85"/>
      <c r="AN22" s="85"/>
      <c r="AO22" s="85"/>
      <c r="AP22" s="57"/>
      <c r="AQ22" s="58"/>
      <c r="AR22" s="58"/>
      <c r="AS22" s="58"/>
      <c r="AU22" s="85"/>
      <c r="AV22" s="57"/>
      <c r="BA22" s="52"/>
      <c r="BB22" s="55"/>
      <c r="BC22" s="55"/>
      <c r="BD22" s="55"/>
      <c r="BE22" s="55" t="s">
        <v>201</v>
      </c>
      <c r="BF22" s="55"/>
      <c r="BG22" s="61"/>
      <c r="BL22" s="78"/>
      <c r="BM22" s="57"/>
      <c r="BN22" s="78"/>
      <c r="BO22" s="58"/>
    </row>
    <row r="23" spans="3:94" ht="15.75" thickBot="1">
      <c r="D23" s="94" t="s">
        <v>214</v>
      </c>
      <c r="G23" s="94" t="s">
        <v>214</v>
      </c>
      <c r="I23" s="15"/>
      <c r="J23" s="15"/>
      <c r="K23" s="15"/>
      <c r="L23" s="15"/>
      <c r="M23" s="15"/>
      <c r="N23" s="15"/>
      <c r="O23" s="15"/>
      <c r="P23" s="15"/>
      <c r="T23" s="57"/>
      <c r="U23" s="90" t="s">
        <v>214</v>
      </c>
      <c r="Z23" s="55"/>
      <c r="AA23" s="55"/>
      <c r="AB23" s="99" t="s">
        <v>205</v>
      </c>
      <c r="AC23" s="55"/>
      <c r="AD23" s="55"/>
      <c r="AE23" s="55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8"/>
      <c r="AR23" s="58"/>
      <c r="AS23" s="96" t="s">
        <v>214</v>
      </c>
      <c r="AT23" s="57"/>
      <c r="AU23" s="91" t="s">
        <v>213</v>
      </c>
      <c r="AV23" s="57"/>
      <c r="BA23" s="20"/>
      <c r="BB23" s="52"/>
      <c r="BC23" s="61"/>
      <c r="BD23" s="61"/>
      <c r="BE23" s="61" t="s">
        <v>202</v>
      </c>
      <c r="BF23" s="61"/>
      <c r="BG23" s="61"/>
      <c r="BL23" s="89" t="s">
        <v>213</v>
      </c>
      <c r="BM23" s="57"/>
      <c r="BN23" s="91" t="s">
        <v>214</v>
      </c>
      <c r="BO23" s="58"/>
      <c r="CE23" s="55"/>
      <c r="CF23" s="55" t="s">
        <v>249</v>
      </c>
      <c r="CG23" s="55"/>
      <c r="CH23" s="55"/>
      <c r="CI23" s="55"/>
      <c r="CJ23" s="55"/>
    </row>
    <row r="24" spans="3:94">
      <c r="C24" s="11"/>
      <c r="D24" s="12"/>
      <c r="E24" s="12"/>
      <c r="F24" s="12"/>
      <c r="G24" s="12"/>
      <c r="H24" s="13"/>
      <c r="J24" s="15"/>
      <c r="K24" s="55"/>
      <c r="L24" s="99" t="s">
        <v>210</v>
      </c>
      <c r="M24" s="55"/>
      <c r="N24" s="55"/>
      <c r="O24" s="55"/>
      <c r="P24" s="57"/>
      <c r="Q24" s="11"/>
      <c r="R24" s="12"/>
      <c r="S24" s="12"/>
      <c r="T24" s="12"/>
      <c r="U24" s="12"/>
      <c r="V24" s="12"/>
      <c r="W24" s="13"/>
      <c r="Z24" s="52"/>
      <c r="AA24" s="55"/>
      <c r="AB24" s="55"/>
      <c r="AC24" s="55" t="s">
        <v>201</v>
      </c>
      <c r="AD24" s="55"/>
      <c r="AE24" s="62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11"/>
      <c r="AS24" s="12"/>
      <c r="AT24" s="12"/>
      <c r="AU24" s="12"/>
      <c r="AV24" s="12"/>
      <c r="AW24" s="12"/>
      <c r="AX24" s="13"/>
      <c r="BA24" s="20"/>
      <c r="BB24" s="20"/>
      <c r="BC24" s="52"/>
      <c r="BD24" s="61"/>
      <c r="BE24" s="61" t="s">
        <v>199</v>
      </c>
      <c r="BF24" s="61"/>
      <c r="BG24" s="61"/>
      <c r="BI24" s="11"/>
      <c r="BJ24" s="12"/>
      <c r="BK24" s="12"/>
      <c r="BL24" s="12"/>
      <c r="BM24" s="12"/>
      <c r="BN24" s="12"/>
      <c r="BO24" s="13"/>
      <c r="CE24" s="52"/>
    </row>
    <row r="25" spans="3:94" ht="15" customHeight="1" thickBot="1">
      <c r="C25" s="14"/>
      <c r="D25" s="540" t="s">
        <v>187</v>
      </c>
      <c r="E25" s="540"/>
      <c r="F25" s="540"/>
      <c r="G25" s="540"/>
      <c r="H25" s="16"/>
      <c r="J25" s="15"/>
      <c r="K25" s="52"/>
      <c r="L25" s="55"/>
      <c r="M25" s="55" t="s">
        <v>208</v>
      </c>
      <c r="N25" s="55"/>
      <c r="O25" s="55"/>
      <c r="P25" s="58"/>
      <c r="Q25" s="14"/>
      <c r="R25" s="541" t="s">
        <v>161</v>
      </c>
      <c r="S25" s="541"/>
      <c r="T25" s="541"/>
      <c r="U25" s="541"/>
      <c r="V25" s="541"/>
      <c r="W25" s="16"/>
      <c r="Z25" s="20"/>
      <c r="AA25" s="52"/>
      <c r="AB25" s="61"/>
      <c r="AC25" s="61" t="s">
        <v>199</v>
      </c>
      <c r="AD25" s="61"/>
      <c r="AE25" s="62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14"/>
      <c r="AS25" s="540" t="s">
        <v>189</v>
      </c>
      <c r="AT25" s="540"/>
      <c r="AU25" s="540"/>
      <c r="AV25" s="540"/>
      <c r="AW25" s="540"/>
      <c r="AX25" s="16"/>
      <c r="BA25" s="20"/>
      <c r="BB25" s="20"/>
      <c r="BC25" s="20"/>
      <c r="BD25" s="52"/>
      <c r="BI25" s="14"/>
      <c r="BJ25" s="541" t="s">
        <v>160</v>
      </c>
      <c r="BK25" s="541"/>
      <c r="BL25" s="541"/>
      <c r="BM25" s="541"/>
      <c r="BN25" s="541"/>
      <c r="BO25" s="16"/>
      <c r="BP25" s="93" t="s">
        <v>214</v>
      </c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</row>
    <row r="26" spans="3:94" ht="15.75" thickBot="1">
      <c r="C26" s="14"/>
      <c r="D26" s="540"/>
      <c r="E26" s="540"/>
      <c r="F26" s="540"/>
      <c r="G26" s="540"/>
      <c r="H26" s="16"/>
      <c r="J26" s="15"/>
      <c r="K26" s="20"/>
      <c r="L26" s="20"/>
      <c r="P26" s="58"/>
      <c r="Q26" s="14"/>
      <c r="R26" s="541"/>
      <c r="S26" s="541"/>
      <c r="T26" s="541"/>
      <c r="U26" s="541"/>
      <c r="V26" s="541"/>
      <c r="W26" s="16"/>
      <c r="Z26" s="20"/>
      <c r="AA26" s="20"/>
      <c r="AB26" s="20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14"/>
      <c r="AS26" s="540"/>
      <c r="AT26" s="540"/>
      <c r="AU26" s="540"/>
      <c r="AV26" s="540"/>
      <c r="AW26" s="540"/>
      <c r="AX26" s="16"/>
      <c r="BA26" s="20"/>
      <c r="BB26" s="20"/>
      <c r="BC26" s="20"/>
      <c r="BD26" s="20"/>
      <c r="BI26" s="14"/>
      <c r="BJ26" s="541"/>
      <c r="BK26" s="541"/>
      <c r="BL26" s="541"/>
      <c r="BM26" s="541"/>
      <c r="BN26" s="541"/>
      <c r="BO26" s="16"/>
      <c r="CG26" s="60"/>
      <c r="CH26" s="60"/>
      <c r="CI26" s="94" t="s">
        <v>213</v>
      </c>
      <c r="CJ26" s="542" t="s">
        <v>259</v>
      </c>
      <c r="CK26" s="543"/>
      <c r="CL26" s="543"/>
      <c r="CM26" s="543"/>
      <c r="CN26" s="543"/>
      <c r="CO26" s="543"/>
      <c r="CP26" s="544"/>
    </row>
    <row r="27" spans="3:94" ht="19.5" thickBot="1">
      <c r="C27" s="14"/>
      <c r="D27" s="135" t="s">
        <v>219</v>
      </c>
      <c r="E27" s="71" t="s">
        <v>225</v>
      </c>
      <c r="F27" s="128" t="s">
        <v>366</v>
      </c>
      <c r="G27" s="65"/>
      <c r="H27" s="16"/>
      <c r="I27" s="89" t="s">
        <v>213</v>
      </c>
      <c r="J27" s="86"/>
      <c r="K27" s="88"/>
      <c r="L27" s="86"/>
      <c r="M27" s="88"/>
      <c r="N27" s="88"/>
      <c r="O27" s="88"/>
      <c r="P27" s="89" t="s">
        <v>213</v>
      </c>
      <c r="Q27" s="14"/>
      <c r="R27" s="138" t="s">
        <v>219</v>
      </c>
      <c r="S27" s="138" t="s">
        <v>219</v>
      </c>
      <c r="T27" s="138" t="s">
        <v>219</v>
      </c>
      <c r="U27" s="142"/>
      <c r="V27" s="137"/>
      <c r="W27" s="16"/>
      <c r="X27" s="89" t="s">
        <v>214</v>
      </c>
      <c r="Y27" s="105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9" t="s">
        <v>213</v>
      </c>
      <c r="AR27" s="14"/>
      <c r="AS27" s="65"/>
      <c r="AT27" s="65"/>
      <c r="AU27" s="65"/>
      <c r="AV27" s="65"/>
      <c r="AW27" s="65"/>
      <c r="AX27" s="16"/>
      <c r="AY27" s="89" t="s">
        <v>213</v>
      </c>
      <c r="AZ27" s="87"/>
      <c r="BA27" s="87"/>
      <c r="BB27" s="87"/>
      <c r="BC27" s="87"/>
      <c r="BD27" s="87"/>
      <c r="BE27" s="87"/>
      <c r="BF27" s="87"/>
      <c r="BG27" s="87"/>
      <c r="BH27" s="89" t="s">
        <v>213</v>
      </c>
      <c r="BI27" s="14"/>
      <c r="BJ27" s="68" t="s">
        <v>219</v>
      </c>
      <c r="BK27" s="68" t="s">
        <v>219</v>
      </c>
      <c r="BL27" s="68" t="s">
        <v>219</v>
      </c>
      <c r="BM27" s="68" t="s">
        <v>219</v>
      </c>
      <c r="BO27" s="16"/>
      <c r="BP27" s="94" t="s">
        <v>214</v>
      </c>
      <c r="BQ27" s="60"/>
      <c r="BR27" s="60"/>
      <c r="BS27" s="60"/>
      <c r="BT27" s="60"/>
      <c r="BU27" s="60"/>
      <c r="BV27" s="60"/>
      <c r="BW27" s="60"/>
      <c r="BX27" s="94" t="s">
        <v>213</v>
      </c>
      <c r="BY27" s="542" t="s">
        <v>250</v>
      </c>
      <c r="BZ27" s="543"/>
      <c r="CA27" s="543"/>
      <c r="CB27" s="543"/>
      <c r="CC27" s="543"/>
      <c r="CD27" s="543"/>
      <c r="CE27" s="544"/>
      <c r="CG27" s="60"/>
      <c r="CJ27" s="15"/>
      <c r="CK27" s="540"/>
      <c r="CL27" s="540"/>
      <c r="CM27" s="540"/>
      <c r="CN27" s="540"/>
      <c r="CO27" s="540"/>
      <c r="CP27" s="15"/>
    </row>
    <row r="28" spans="3:94" ht="15.75" thickBot="1">
      <c r="C28" s="14"/>
      <c r="D28" s="134"/>
      <c r="E28" s="136" t="s">
        <v>225</v>
      </c>
      <c r="F28" s="65"/>
      <c r="G28" s="65"/>
      <c r="H28" s="16"/>
      <c r="I28" s="15"/>
      <c r="J28" s="15"/>
      <c r="Q28" s="14"/>
      <c r="R28" s="139" t="s">
        <v>219</v>
      </c>
      <c r="S28" s="139" t="s">
        <v>219</v>
      </c>
      <c r="T28" s="139" t="s">
        <v>219</v>
      </c>
      <c r="U28" s="142"/>
      <c r="V28" s="137"/>
      <c r="W28" s="16"/>
      <c r="AR28" s="14"/>
      <c r="AS28" s="76" t="s">
        <v>221</v>
      </c>
      <c r="AT28" s="76" t="s">
        <v>221</v>
      </c>
      <c r="AU28" s="72" t="s">
        <v>228</v>
      </c>
      <c r="AV28" s="65"/>
      <c r="AW28" s="65"/>
      <c r="AX28" s="16"/>
      <c r="BI28" s="14"/>
      <c r="BJ28" s="68" t="s">
        <v>219</v>
      </c>
      <c r="BK28" s="68" t="s">
        <v>219</v>
      </c>
      <c r="BL28" s="68" t="s">
        <v>219</v>
      </c>
      <c r="BM28" s="68" t="s">
        <v>219</v>
      </c>
      <c r="BO28" s="16"/>
      <c r="BY28" s="15"/>
      <c r="BZ28" s="66"/>
      <c r="CA28" s="66"/>
      <c r="CB28" s="66"/>
      <c r="CC28" s="66"/>
      <c r="CD28" s="66"/>
      <c r="CE28" s="15"/>
      <c r="CG28" s="60"/>
      <c r="CH28" s="60"/>
      <c r="CI28" s="95" t="s">
        <v>213</v>
      </c>
      <c r="CJ28" s="551" t="s">
        <v>259</v>
      </c>
      <c r="CK28" s="551"/>
      <c r="CL28" s="551"/>
      <c r="CM28" s="551"/>
      <c r="CN28" s="551"/>
      <c r="CO28" s="551"/>
      <c r="CP28" s="551"/>
    </row>
    <row r="29" spans="3:94">
      <c r="C29" s="14"/>
      <c r="D29" s="134"/>
      <c r="G29" s="65"/>
      <c r="H29" s="16"/>
      <c r="J29" s="15"/>
      <c r="Q29" s="14"/>
      <c r="R29" s="138" t="s">
        <v>219</v>
      </c>
      <c r="S29" s="138" t="s">
        <v>219</v>
      </c>
      <c r="T29" s="138" t="s">
        <v>219</v>
      </c>
      <c r="U29" s="142"/>
      <c r="V29" s="137"/>
      <c r="W29" s="16"/>
      <c r="AR29" s="14"/>
      <c r="AS29" s="76" t="s">
        <v>221</v>
      </c>
      <c r="AT29" s="76" t="s">
        <v>221</v>
      </c>
      <c r="AU29" s="65"/>
      <c r="AV29" s="65"/>
      <c r="AW29" s="65"/>
      <c r="AX29" s="16"/>
      <c r="BI29" s="14"/>
      <c r="BJ29" s="68" t="s">
        <v>219</v>
      </c>
      <c r="BK29" s="68" t="s">
        <v>219</v>
      </c>
      <c r="BL29" s="68" t="s">
        <v>219</v>
      </c>
      <c r="BM29" s="68" t="s">
        <v>219</v>
      </c>
      <c r="BO29" s="16"/>
      <c r="BY29" s="15"/>
      <c r="BZ29" s="66"/>
      <c r="CA29" s="66"/>
      <c r="CB29" s="66"/>
      <c r="CC29" s="66"/>
      <c r="CD29" s="66"/>
      <c r="CE29" s="15"/>
      <c r="CG29" s="60"/>
      <c r="CH29" s="58"/>
      <c r="CI29" s="96"/>
      <c r="CJ29" s="148"/>
      <c r="CK29" s="148"/>
      <c r="CL29" s="148"/>
      <c r="CM29" s="148"/>
      <c r="CN29" s="148"/>
      <c r="CO29" s="148"/>
      <c r="CP29" s="148"/>
    </row>
    <row r="30" spans="3:94" ht="15.75" thickBot="1">
      <c r="C30" s="14"/>
      <c r="D30" s="134"/>
      <c r="G30" s="65"/>
      <c r="H30" s="16"/>
      <c r="J30" s="15"/>
      <c r="Q30" s="14"/>
      <c r="R30" s="139" t="s">
        <v>219</v>
      </c>
      <c r="S30" s="139" t="s">
        <v>219</v>
      </c>
      <c r="T30" s="139" t="s">
        <v>219</v>
      </c>
      <c r="U30" s="142"/>
      <c r="V30" s="137"/>
      <c r="W30" s="16"/>
      <c r="AR30" s="14"/>
      <c r="AS30" s="76" t="s">
        <v>221</v>
      </c>
      <c r="AT30" s="76" t="s">
        <v>221</v>
      </c>
      <c r="AU30" s="65"/>
      <c r="AV30" s="65"/>
      <c r="AW30" s="65"/>
      <c r="AX30" s="16"/>
      <c r="BI30" s="14"/>
      <c r="BJ30" s="68" t="s">
        <v>219</v>
      </c>
      <c r="BK30" s="68" t="s">
        <v>219</v>
      </c>
      <c r="BL30" s="68" t="s">
        <v>219</v>
      </c>
      <c r="BM30" s="68" t="s">
        <v>219</v>
      </c>
      <c r="BO30" s="16"/>
      <c r="BY30" s="15"/>
      <c r="BZ30" s="66"/>
      <c r="CA30" s="66"/>
      <c r="CB30" s="66"/>
      <c r="CC30" s="66"/>
      <c r="CD30" s="66"/>
      <c r="CE30" s="15"/>
      <c r="CG30" s="60"/>
      <c r="CH30" s="60"/>
      <c r="CI30" s="95" t="s">
        <v>213</v>
      </c>
      <c r="CJ30" s="548" t="s">
        <v>259</v>
      </c>
      <c r="CK30" s="549"/>
      <c r="CL30" s="549"/>
      <c r="CM30" s="549"/>
      <c r="CN30" s="549"/>
      <c r="CO30" s="549"/>
      <c r="CP30" s="550"/>
    </row>
    <row r="31" spans="3:94" ht="15.75" thickBot="1">
      <c r="C31" s="14"/>
      <c r="D31" s="65"/>
      <c r="E31" s="65"/>
      <c r="F31" s="65"/>
      <c r="G31" s="65"/>
      <c r="H31" s="16"/>
      <c r="J31" s="15"/>
      <c r="Q31" s="14"/>
      <c r="R31" s="140" t="s">
        <v>222</v>
      </c>
      <c r="S31" s="141" t="s">
        <v>125</v>
      </c>
      <c r="T31" s="106" t="s">
        <v>225</v>
      </c>
      <c r="U31" s="71" t="s">
        <v>225</v>
      </c>
      <c r="V31" s="71" t="s">
        <v>225</v>
      </c>
      <c r="W31" s="16"/>
      <c r="X31" s="89" t="s">
        <v>213</v>
      </c>
      <c r="Y31" s="78"/>
      <c r="Z31" s="78"/>
      <c r="AA31" s="78"/>
      <c r="AB31" s="78"/>
      <c r="AC31" s="78"/>
      <c r="AD31" s="78"/>
      <c r="AE31" s="89" t="s">
        <v>213</v>
      </c>
      <c r="AF31" s="542" t="s">
        <v>233</v>
      </c>
      <c r="AG31" s="543"/>
      <c r="AH31" s="543"/>
      <c r="AI31" s="543"/>
      <c r="AJ31" s="543"/>
      <c r="AK31" s="543"/>
      <c r="AL31" s="544"/>
      <c r="AR31" s="14"/>
      <c r="AS31" s="65"/>
      <c r="AT31" s="65"/>
      <c r="AU31" s="65"/>
      <c r="AV31" s="65"/>
      <c r="AW31" s="65"/>
      <c r="AX31" s="16"/>
      <c r="AY31" s="89" t="s">
        <v>213</v>
      </c>
      <c r="AZ31" s="78"/>
      <c r="BA31" s="78"/>
      <c r="BB31" s="78"/>
      <c r="BC31" s="78"/>
      <c r="BD31" s="78"/>
      <c r="BI31" s="14"/>
      <c r="BJ31" s="69" t="s">
        <v>222</v>
      </c>
      <c r="BK31" s="70" t="s">
        <v>125</v>
      </c>
      <c r="BL31" s="71" t="s">
        <v>225</v>
      </c>
      <c r="BM31" s="71" t="s">
        <v>225</v>
      </c>
      <c r="BN31" s="79" t="s">
        <v>234</v>
      </c>
      <c r="BO31" s="16"/>
      <c r="BP31" s="95" t="s">
        <v>214</v>
      </c>
      <c r="BQ31" s="60"/>
      <c r="BR31" s="60"/>
      <c r="BS31" s="60"/>
      <c r="BT31" s="60"/>
      <c r="BU31" s="60"/>
      <c r="BV31" s="60"/>
      <c r="BW31" s="60"/>
      <c r="BX31" s="95" t="s">
        <v>213</v>
      </c>
      <c r="BY31" s="542" t="s">
        <v>251</v>
      </c>
      <c r="BZ31" s="543"/>
      <c r="CA31" s="543"/>
      <c r="CB31" s="543"/>
      <c r="CC31" s="543"/>
      <c r="CD31" s="543"/>
      <c r="CE31" s="544"/>
      <c r="CG31" s="60"/>
      <c r="CI31" s="57"/>
      <c r="CJ31" s="15"/>
      <c r="CK31" s="15"/>
      <c r="CL31" s="15"/>
      <c r="CM31" s="63"/>
      <c r="CN31" s="63"/>
      <c r="CO31" s="63"/>
      <c r="CP31" s="15"/>
    </row>
    <row r="32" spans="3:94" ht="15.75" thickBot="1">
      <c r="C32" s="14"/>
      <c r="D32" s="65"/>
      <c r="E32" s="65"/>
      <c r="F32" s="65"/>
      <c r="G32" s="65"/>
      <c r="H32" s="16"/>
      <c r="J32" s="15"/>
      <c r="Q32" s="14"/>
      <c r="R32" s="72" t="s">
        <v>228</v>
      </c>
      <c r="S32" s="73" t="s">
        <v>230</v>
      </c>
      <c r="T32" s="74" t="s">
        <v>231</v>
      </c>
      <c r="U32" s="67" t="s">
        <v>258</v>
      </c>
      <c r="V32" s="128" t="s">
        <v>225</v>
      </c>
      <c r="W32" s="16"/>
      <c r="AD32" s="20"/>
      <c r="AE32" s="20"/>
      <c r="AF32" s="15"/>
      <c r="AG32" s="541"/>
      <c r="AH32" s="541"/>
      <c r="AI32" s="541"/>
      <c r="AJ32" s="541"/>
      <c r="AK32" s="541"/>
      <c r="AL32" s="15"/>
      <c r="AR32" s="14"/>
      <c r="AS32" s="65"/>
      <c r="AT32" s="65"/>
      <c r="AU32" s="65"/>
      <c r="AV32" s="65"/>
      <c r="AW32" s="65"/>
      <c r="AX32" s="16"/>
      <c r="BD32" s="78"/>
      <c r="BI32" s="14"/>
      <c r="BJ32" s="74" t="s">
        <v>231</v>
      </c>
      <c r="BK32" s="73" t="s">
        <v>230</v>
      </c>
      <c r="BL32" s="74" t="s">
        <v>231</v>
      </c>
      <c r="BM32" s="77" t="s">
        <v>223</v>
      </c>
      <c r="BN32" s="73" t="s">
        <v>230</v>
      </c>
      <c r="BO32" s="16"/>
      <c r="BP32" s="57"/>
      <c r="BX32" s="57"/>
      <c r="BY32" s="15"/>
      <c r="BZ32" s="15"/>
      <c r="CA32" s="15"/>
      <c r="CB32" s="63"/>
      <c r="CC32" s="63"/>
      <c r="CD32" s="63"/>
      <c r="CE32" s="15"/>
      <c r="CG32" s="60"/>
      <c r="CH32" s="60"/>
      <c r="CI32" s="95" t="s">
        <v>213</v>
      </c>
      <c r="CJ32" s="542" t="s">
        <v>259</v>
      </c>
      <c r="CK32" s="543"/>
      <c r="CL32" s="543"/>
      <c r="CM32" s="543"/>
      <c r="CN32" s="543"/>
      <c r="CO32" s="543"/>
      <c r="CP32" s="544"/>
    </row>
    <row r="33" spans="3:94" ht="15.75" thickBot="1">
      <c r="C33" s="14"/>
      <c r="D33" s="65"/>
      <c r="E33" s="65"/>
      <c r="F33" s="65"/>
      <c r="G33" s="65"/>
      <c r="H33" s="16"/>
      <c r="J33" s="15"/>
      <c r="K33" s="15"/>
      <c r="L33" s="15"/>
      <c r="M33" s="15"/>
      <c r="N33" s="15"/>
      <c r="Q33" s="14"/>
      <c r="R33" s="80"/>
      <c r="S33" s="80"/>
      <c r="T33" s="80"/>
      <c r="U33" s="64"/>
      <c r="V33" s="64"/>
      <c r="W33" s="16"/>
      <c r="X33" s="94" t="s">
        <v>214</v>
      </c>
      <c r="Y33" s="60"/>
      <c r="Z33" s="60"/>
      <c r="AA33" s="60"/>
      <c r="AB33" s="60"/>
      <c r="AD33" s="20"/>
      <c r="AE33" s="54"/>
      <c r="AF33" s="99" t="s">
        <v>289</v>
      </c>
      <c r="AG33" s="55"/>
      <c r="AH33" s="55"/>
      <c r="AI33" s="55"/>
      <c r="AJ33" s="63"/>
      <c r="AK33" s="63"/>
      <c r="AL33" s="15"/>
      <c r="AR33" s="14"/>
      <c r="AS33" s="65"/>
      <c r="AT33" s="65"/>
      <c r="AU33" s="65"/>
      <c r="AV33" s="65"/>
      <c r="AW33" s="65"/>
      <c r="AX33" s="16"/>
      <c r="BD33" s="78"/>
      <c r="BI33" s="14"/>
      <c r="BK33" s="80"/>
      <c r="BL33" s="80"/>
      <c r="BM33" s="80"/>
      <c r="BO33" s="16"/>
      <c r="BP33" s="94" t="s">
        <v>214</v>
      </c>
      <c r="BQ33" s="60"/>
      <c r="BR33" s="60"/>
      <c r="BS33" s="60"/>
      <c r="BT33" s="60"/>
      <c r="BU33" s="60"/>
      <c r="BV33" s="60"/>
      <c r="BW33" s="60"/>
      <c r="BX33" s="94" t="s">
        <v>213</v>
      </c>
      <c r="BY33" s="542" t="s">
        <v>252</v>
      </c>
      <c r="BZ33" s="543"/>
      <c r="CA33" s="543"/>
      <c r="CB33" s="543"/>
      <c r="CC33" s="543"/>
      <c r="CD33" s="543"/>
      <c r="CE33" s="544"/>
      <c r="CG33" s="60"/>
      <c r="CJ33" s="15"/>
      <c r="CK33" s="63"/>
      <c r="CL33" s="63"/>
      <c r="CM33" s="63"/>
      <c r="CN33" s="63"/>
      <c r="CO33" s="63"/>
      <c r="CP33" s="15"/>
    </row>
    <row r="34" spans="3:94" ht="15.75" thickBot="1">
      <c r="C34" s="17"/>
      <c r="D34" s="18"/>
      <c r="E34" s="18"/>
      <c r="F34" s="18"/>
      <c r="G34" s="18"/>
      <c r="H34" s="19"/>
      <c r="J34" s="15"/>
      <c r="Q34" s="17"/>
      <c r="R34" s="18"/>
      <c r="S34" s="18"/>
      <c r="T34" s="18"/>
      <c r="U34" s="18"/>
      <c r="V34" s="18"/>
      <c r="W34" s="19"/>
      <c r="AB34" s="60"/>
      <c r="AD34" s="54"/>
      <c r="AE34" s="55"/>
      <c r="AF34" s="55"/>
      <c r="AG34" s="55" t="s">
        <v>373</v>
      </c>
      <c r="AH34" s="55"/>
      <c r="AI34" s="55"/>
      <c r="AJ34" s="15"/>
      <c r="AK34" s="15"/>
      <c r="AL34" s="15"/>
      <c r="AR34" s="17"/>
      <c r="AS34" s="18"/>
      <c r="AT34" s="18"/>
      <c r="AU34" s="18"/>
      <c r="AV34" s="18"/>
      <c r="AW34" s="18"/>
      <c r="AX34" s="19"/>
      <c r="BD34" s="78"/>
      <c r="BI34" s="17"/>
      <c r="BJ34" s="18"/>
      <c r="BK34" s="18"/>
      <c r="BL34" s="18"/>
      <c r="BM34" s="18"/>
      <c r="BN34" s="18"/>
      <c r="BO34" s="19"/>
      <c r="BV34" s="57"/>
      <c r="BW34" s="57"/>
      <c r="BX34" s="96"/>
      <c r="BY34" s="547"/>
      <c r="BZ34" s="547"/>
      <c r="CA34" s="547"/>
      <c r="CB34" s="547"/>
      <c r="CC34" s="547"/>
      <c r="CD34" s="547"/>
      <c r="CE34" s="547"/>
      <c r="CG34" s="60"/>
      <c r="CH34" s="60"/>
      <c r="CI34" s="95" t="s">
        <v>213</v>
      </c>
      <c r="CJ34" s="542" t="s">
        <v>259</v>
      </c>
      <c r="CK34" s="543"/>
      <c r="CL34" s="543"/>
      <c r="CM34" s="543"/>
      <c r="CN34" s="543"/>
      <c r="CO34" s="543"/>
      <c r="CP34" s="544"/>
    </row>
    <row r="35" spans="3:94" ht="15.75" thickBot="1">
      <c r="C35" s="15"/>
      <c r="D35" s="15"/>
      <c r="E35" s="15"/>
      <c r="F35" s="15"/>
      <c r="G35" s="15"/>
      <c r="H35" s="15"/>
      <c r="J35" s="15"/>
      <c r="Q35" s="15"/>
      <c r="R35" s="15"/>
      <c r="S35" s="15"/>
      <c r="T35" s="91" t="s">
        <v>213</v>
      </c>
      <c r="U35" s="15"/>
      <c r="V35" s="15"/>
      <c r="W35" s="15"/>
      <c r="AB35" s="60"/>
      <c r="AR35" s="15"/>
      <c r="AS35" s="15"/>
      <c r="AT35" s="15"/>
      <c r="AU35" s="91" t="s">
        <v>214</v>
      </c>
      <c r="AV35" s="15"/>
      <c r="AW35" s="15"/>
      <c r="AX35" s="15"/>
      <c r="BD35" s="78"/>
      <c r="CG35" s="60"/>
      <c r="CJ35" s="15"/>
      <c r="CK35" s="63"/>
      <c r="CL35" s="63"/>
      <c r="CM35" s="63"/>
      <c r="CN35" s="63"/>
      <c r="CO35" s="63"/>
      <c r="CP35" s="15"/>
    </row>
    <row r="36" spans="3:94" ht="15.75" thickBot="1">
      <c r="C36" s="15"/>
      <c r="D36" s="15"/>
      <c r="E36" s="15"/>
      <c r="F36" s="15"/>
      <c r="G36" s="15"/>
      <c r="H36" s="15"/>
      <c r="J36" s="15"/>
      <c r="Q36" s="15"/>
      <c r="R36" s="15"/>
      <c r="S36" s="15"/>
      <c r="T36" s="84"/>
      <c r="U36" s="56"/>
      <c r="V36" s="55"/>
      <c r="W36" s="99" t="s">
        <v>265</v>
      </c>
      <c r="X36" s="55"/>
      <c r="Y36" s="55"/>
      <c r="Z36" s="55"/>
      <c r="AB36" s="60"/>
      <c r="AR36" s="15"/>
      <c r="AS36" s="15"/>
      <c r="AT36" s="15"/>
      <c r="AU36" s="86"/>
      <c r="AV36" s="55"/>
      <c r="AW36" s="55"/>
      <c r="AX36" s="99" t="s">
        <v>212</v>
      </c>
      <c r="AY36" s="55"/>
      <c r="AZ36" s="55"/>
      <c r="BA36" s="55"/>
      <c r="BB36" s="15"/>
      <c r="BD36" s="78"/>
      <c r="BE36" s="78"/>
      <c r="BF36" s="78"/>
      <c r="BG36" s="78"/>
      <c r="BH36" s="78"/>
      <c r="BI36" s="78"/>
      <c r="BJ36" s="78"/>
      <c r="BK36" s="78"/>
      <c r="BL36" s="88"/>
      <c r="BM36" s="55"/>
      <c r="BN36" s="55"/>
      <c r="BO36" s="99" t="s">
        <v>207</v>
      </c>
      <c r="BP36" s="55"/>
      <c r="BQ36" s="55"/>
      <c r="BR36" s="55"/>
      <c r="BS36" s="55"/>
      <c r="CG36" s="60"/>
      <c r="CH36" s="60"/>
      <c r="CI36" s="95" t="s">
        <v>213</v>
      </c>
      <c r="CJ36" s="542" t="s">
        <v>259</v>
      </c>
      <c r="CK36" s="543"/>
      <c r="CL36" s="543"/>
      <c r="CM36" s="543"/>
      <c r="CN36" s="543"/>
      <c r="CO36" s="543"/>
      <c r="CP36" s="544"/>
    </row>
    <row r="37" spans="3:94">
      <c r="S37" s="57"/>
      <c r="T37" s="84"/>
      <c r="U37" s="62"/>
      <c r="V37" s="61"/>
      <c r="W37" s="55"/>
      <c r="X37" s="55" t="s">
        <v>266</v>
      </c>
      <c r="Y37" s="55"/>
      <c r="Z37" s="55"/>
      <c r="AB37" s="60"/>
      <c r="AT37" s="58"/>
      <c r="AU37" s="88"/>
      <c r="AV37" s="55"/>
      <c r="AW37" s="55"/>
      <c r="AX37" s="55"/>
      <c r="AY37" s="55" t="s">
        <v>203</v>
      </c>
      <c r="AZ37" s="55"/>
      <c r="BA37" s="55"/>
      <c r="BB37" s="15"/>
      <c r="BK37" s="15"/>
      <c r="BL37" s="88"/>
      <c r="BM37" s="55"/>
      <c r="BN37" s="55"/>
      <c r="BO37" s="55"/>
      <c r="BP37" s="55" t="s">
        <v>204</v>
      </c>
      <c r="BQ37" s="55"/>
      <c r="BR37" s="55"/>
      <c r="BS37" s="61"/>
    </row>
    <row r="38" spans="3:94">
      <c r="S38" s="57"/>
      <c r="T38" s="84"/>
      <c r="AB38" s="60"/>
      <c r="AT38" s="58"/>
      <c r="AU38" s="88"/>
      <c r="AV38" s="58"/>
      <c r="BL38" s="88"/>
    </row>
    <row r="39" spans="3:94">
      <c r="S39" s="57"/>
      <c r="T39" s="84"/>
      <c r="U39" s="57"/>
      <c r="AB39" s="60"/>
      <c r="AC39" s="55"/>
      <c r="AD39" s="55"/>
      <c r="AE39" s="55" t="s">
        <v>249</v>
      </c>
      <c r="AF39" s="55"/>
      <c r="AG39" s="55"/>
      <c r="AH39" s="55"/>
      <c r="AI39" s="55"/>
      <c r="AT39" s="58"/>
      <c r="AU39" s="88"/>
      <c r="AV39" s="58"/>
      <c r="BL39" s="88"/>
      <c r="BQ39" s="55"/>
      <c r="BR39" s="55" t="s">
        <v>197</v>
      </c>
      <c r="BS39" s="55"/>
      <c r="BT39" s="55"/>
      <c r="CE39" s="55" t="s">
        <v>196</v>
      </c>
      <c r="CF39" s="55"/>
      <c r="CG39" s="55"/>
      <c r="CH39" s="55"/>
      <c r="CI39" s="55"/>
    </row>
    <row r="40" spans="3:94" ht="15.75" thickBot="1">
      <c r="K40" s="55"/>
      <c r="L40" s="55" t="s">
        <v>196</v>
      </c>
      <c r="M40" s="55"/>
      <c r="N40" s="55"/>
      <c r="O40" s="55"/>
      <c r="P40" s="55"/>
      <c r="S40" s="57"/>
      <c r="T40" s="91" t="s">
        <v>213</v>
      </c>
      <c r="U40" s="57"/>
      <c r="AB40" s="60"/>
      <c r="AT40" s="58"/>
      <c r="AU40" s="89" t="s">
        <v>214</v>
      </c>
      <c r="AV40" s="58"/>
      <c r="BL40" s="89" t="s">
        <v>213</v>
      </c>
      <c r="BQ40" s="20"/>
      <c r="CE40" s="52"/>
    </row>
    <row r="41" spans="3:94" ht="15.75" thickBot="1">
      <c r="C41" s="11"/>
      <c r="D41" s="12"/>
      <c r="E41" s="12"/>
      <c r="F41" s="12"/>
      <c r="G41" s="12"/>
      <c r="H41" s="12"/>
      <c r="I41" s="13"/>
      <c r="K41" s="52"/>
      <c r="Q41" s="11"/>
      <c r="R41" s="12"/>
      <c r="S41" s="12"/>
      <c r="T41" s="12"/>
      <c r="U41" s="12"/>
      <c r="V41" s="12"/>
      <c r="W41" s="13"/>
      <c r="AB41" s="60"/>
      <c r="AC41" s="60"/>
      <c r="AD41" s="60"/>
      <c r="AE41" s="94" t="s">
        <v>214</v>
      </c>
      <c r="AF41" s="542" t="s">
        <v>242</v>
      </c>
      <c r="AG41" s="543"/>
      <c r="AH41" s="543"/>
      <c r="AI41" s="543"/>
      <c r="AJ41" s="543"/>
      <c r="AK41" s="543"/>
      <c r="AL41" s="544"/>
      <c r="AR41" s="11"/>
      <c r="AS41" s="12"/>
      <c r="AT41" s="12"/>
      <c r="AU41" s="12"/>
      <c r="AV41" s="12"/>
      <c r="AW41" s="12"/>
      <c r="AX41" s="13"/>
      <c r="BI41" s="11"/>
      <c r="BJ41" s="12"/>
      <c r="BK41" s="12"/>
      <c r="BL41" s="12"/>
      <c r="BM41" s="12"/>
      <c r="BN41" s="12"/>
      <c r="BO41" s="13"/>
      <c r="BQ41" s="20"/>
      <c r="BV41" s="11"/>
      <c r="BW41" s="12"/>
      <c r="BX41" s="12"/>
      <c r="BY41" s="12"/>
      <c r="BZ41" s="12"/>
      <c r="CA41" s="12"/>
      <c r="CB41" s="13"/>
      <c r="CE41" s="20"/>
      <c r="CJ41" s="11"/>
      <c r="CK41" s="12"/>
      <c r="CL41" s="12"/>
      <c r="CM41" s="12"/>
      <c r="CN41" s="12"/>
      <c r="CO41" s="12"/>
      <c r="CP41" s="13"/>
    </row>
    <row r="42" spans="3:94" ht="15" customHeight="1" thickBot="1">
      <c r="C42" s="14"/>
      <c r="D42" s="540" t="s">
        <v>236</v>
      </c>
      <c r="E42" s="540"/>
      <c r="F42" s="540"/>
      <c r="G42" s="540"/>
      <c r="H42" s="540"/>
      <c r="I42" s="16"/>
      <c r="K42" s="20"/>
      <c r="Q42" s="14"/>
      <c r="R42" s="540" t="s">
        <v>188</v>
      </c>
      <c r="S42" s="540"/>
      <c r="T42" s="540"/>
      <c r="U42" s="540"/>
      <c r="V42" s="540"/>
      <c r="W42" s="16"/>
      <c r="AB42" s="60"/>
      <c r="AF42" s="15"/>
      <c r="AG42" s="540"/>
      <c r="AH42" s="540"/>
      <c r="AI42" s="540"/>
      <c r="AJ42" s="540"/>
      <c r="AK42" s="540"/>
      <c r="AL42" s="15"/>
      <c r="AR42" s="14"/>
      <c r="AS42" s="540" t="s">
        <v>190</v>
      </c>
      <c r="AT42" s="540"/>
      <c r="AU42" s="540"/>
      <c r="AV42" s="540"/>
      <c r="AW42" s="540"/>
      <c r="AX42" s="16"/>
      <c r="BI42" s="14"/>
      <c r="BJ42" s="540" t="s">
        <v>191</v>
      </c>
      <c r="BK42" s="540"/>
      <c r="BL42" s="540"/>
      <c r="BM42" s="540"/>
      <c r="BN42" s="540"/>
      <c r="BO42" s="16"/>
      <c r="BQ42" s="20"/>
      <c r="BV42" s="14"/>
      <c r="BW42" s="540" t="s">
        <v>195</v>
      </c>
      <c r="BX42" s="540"/>
      <c r="BY42" s="540"/>
      <c r="BZ42" s="540"/>
      <c r="CA42" s="540"/>
      <c r="CB42" s="16"/>
      <c r="CE42" s="20"/>
      <c r="CJ42" s="14"/>
      <c r="CK42" s="540" t="s">
        <v>192</v>
      </c>
      <c r="CL42" s="540"/>
      <c r="CM42" s="540"/>
      <c r="CN42" s="540"/>
      <c r="CO42" s="540"/>
      <c r="CP42" s="16"/>
    </row>
    <row r="43" spans="3:94" ht="15.75" thickBot="1">
      <c r="C43" s="14"/>
      <c r="D43" s="540"/>
      <c r="E43" s="540"/>
      <c r="F43" s="540"/>
      <c r="G43" s="540"/>
      <c r="H43" s="540"/>
      <c r="I43" s="16"/>
      <c r="K43" s="20"/>
      <c r="Q43" s="14"/>
      <c r="R43" s="540"/>
      <c r="S43" s="540"/>
      <c r="T43" s="540"/>
      <c r="U43" s="540"/>
      <c r="V43" s="540"/>
      <c r="W43" s="16"/>
      <c r="AB43" s="60"/>
      <c r="AC43" s="60"/>
      <c r="AD43" s="60"/>
      <c r="AE43" s="95" t="s">
        <v>214</v>
      </c>
      <c r="AF43" s="542" t="s">
        <v>243</v>
      </c>
      <c r="AG43" s="543"/>
      <c r="AH43" s="543"/>
      <c r="AI43" s="543"/>
      <c r="AJ43" s="543"/>
      <c r="AK43" s="543"/>
      <c r="AL43" s="544"/>
      <c r="AM43" s="57"/>
      <c r="AN43" s="57"/>
      <c r="AO43" s="57"/>
      <c r="AP43" s="57"/>
      <c r="AQ43" s="57"/>
      <c r="AR43" s="14"/>
      <c r="AS43" s="540"/>
      <c r="AT43" s="540"/>
      <c r="AU43" s="540"/>
      <c r="AV43" s="540"/>
      <c r="AW43" s="540"/>
      <c r="AX43" s="16"/>
      <c r="BI43" s="14"/>
      <c r="BJ43" s="540"/>
      <c r="BK43" s="540"/>
      <c r="BL43" s="540"/>
      <c r="BM43" s="540"/>
      <c r="BN43" s="540"/>
      <c r="BO43" s="16"/>
      <c r="BQ43" s="20"/>
      <c r="BV43" s="14"/>
      <c r="BW43" s="540"/>
      <c r="BX43" s="540"/>
      <c r="BY43" s="540"/>
      <c r="BZ43" s="540"/>
      <c r="CA43" s="540"/>
      <c r="CB43" s="16"/>
      <c r="CE43" s="20"/>
      <c r="CJ43" s="14"/>
      <c r="CK43" s="540"/>
      <c r="CL43" s="540"/>
      <c r="CM43" s="540"/>
      <c r="CN43" s="540"/>
      <c r="CO43" s="540"/>
      <c r="CP43" s="16"/>
    </row>
    <row r="44" spans="3:94" ht="15.75" thickBot="1">
      <c r="C44" s="14"/>
      <c r="D44" s="67" t="s">
        <v>374</v>
      </c>
      <c r="E44" s="65"/>
      <c r="F44" s="65"/>
      <c r="G44" s="65"/>
      <c r="H44" s="65"/>
      <c r="I44" s="16"/>
      <c r="J44" s="92" t="s">
        <v>214</v>
      </c>
      <c r="K44" s="60"/>
      <c r="L44" s="60"/>
      <c r="M44" s="60"/>
      <c r="N44" s="60"/>
      <c r="O44" s="60"/>
      <c r="P44" s="92" t="s">
        <v>214</v>
      </c>
      <c r="Q44" s="14"/>
      <c r="R44" s="68" t="s">
        <v>219</v>
      </c>
      <c r="S44" s="68" t="s">
        <v>219</v>
      </c>
      <c r="T44" s="65"/>
      <c r="U44" s="65"/>
      <c r="V44" s="65"/>
      <c r="W44" s="16"/>
      <c r="AB44" s="60"/>
      <c r="AE44" s="57"/>
      <c r="AF44" s="15"/>
      <c r="AG44" s="15"/>
      <c r="AH44" s="15"/>
      <c r="AI44" s="63"/>
      <c r="AJ44" s="63"/>
      <c r="AK44" s="63"/>
      <c r="AL44" s="15"/>
      <c r="AM44" s="57"/>
      <c r="AN44" s="57"/>
      <c r="AO44" s="57"/>
      <c r="AP44" s="57"/>
      <c r="AQ44" s="57"/>
      <c r="AR44" s="14"/>
      <c r="AS44" s="76" t="s">
        <v>221</v>
      </c>
      <c r="AT44" s="65"/>
      <c r="AU44" s="65"/>
      <c r="AV44" s="65"/>
      <c r="AW44" s="65"/>
      <c r="AX44" s="16"/>
      <c r="BI44" s="14"/>
      <c r="BJ44" s="72" t="s">
        <v>39</v>
      </c>
      <c r="BK44" s="65"/>
      <c r="BL44" s="65"/>
      <c r="BM44" s="65"/>
      <c r="BN44" s="65"/>
      <c r="BO44" s="16"/>
      <c r="BP44" s="92" t="s">
        <v>214</v>
      </c>
      <c r="BQ44" s="60"/>
      <c r="BR44" s="60"/>
      <c r="BS44" s="60"/>
      <c r="BT44" s="60"/>
      <c r="BU44" s="92" t="s">
        <v>213</v>
      </c>
      <c r="BV44" s="14"/>
      <c r="BW44" s="65"/>
      <c r="BX44" s="65"/>
      <c r="BY44" s="65"/>
      <c r="BZ44" s="65"/>
      <c r="CA44" s="65"/>
      <c r="CB44" s="16"/>
      <c r="CC44" s="92" t="s">
        <v>214</v>
      </c>
      <c r="CD44" s="60"/>
      <c r="CE44" s="60"/>
      <c r="CF44" s="60"/>
      <c r="CG44" s="60"/>
      <c r="CH44" s="60"/>
      <c r="CI44" s="92" t="s">
        <v>214</v>
      </c>
      <c r="CJ44" s="14"/>
      <c r="CK44" s="65"/>
      <c r="CL44" s="65"/>
      <c r="CM44" s="65"/>
      <c r="CN44" s="65"/>
      <c r="CO44" s="65"/>
      <c r="CP44" s="16"/>
    </row>
    <row r="45" spans="3:94" ht="15.75" thickBot="1">
      <c r="C45" s="14"/>
      <c r="D45" s="76" t="s">
        <v>221</v>
      </c>
      <c r="E45" s="76" t="s">
        <v>221</v>
      </c>
      <c r="F45" s="76" t="s">
        <v>221</v>
      </c>
      <c r="G45" s="76" t="s">
        <v>221</v>
      </c>
      <c r="H45" s="65"/>
      <c r="I45" s="16"/>
      <c r="Q45" s="14"/>
      <c r="R45" s="65"/>
      <c r="S45" s="65"/>
      <c r="T45" s="65"/>
      <c r="U45" s="65"/>
      <c r="V45" s="65"/>
      <c r="W45" s="16"/>
      <c r="AB45" s="60"/>
      <c r="AC45" s="60"/>
      <c r="AD45" s="60"/>
      <c r="AE45" s="94" t="s">
        <v>214</v>
      </c>
      <c r="AF45" s="542" t="s">
        <v>244</v>
      </c>
      <c r="AG45" s="543"/>
      <c r="AH45" s="543"/>
      <c r="AI45" s="543"/>
      <c r="AJ45" s="543"/>
      <c r="AK45" s="543"/>
      <c r="AL45" s="544"/>
      <c r="AR45" s="14"/>
      <c r="AS45" s="63" t="s">
        <v>383</v>
      </c>
      <c r="AT45" s="63"/>
      <c r="AU45" s="63"/>
      <c r="AV45" s="63"/>
      <c r="AW45" s="63"/>
      <c r="AX45" s="16"/>
      <c r="BI45" s="14"/>
      <c r="BJ45" s="65"/>
      <c r="BK45" s="65"/>
      <c r="BL45" s="65"/>
      <c r="BM45" s="65"/>
      <c r="BN45" s="65"/>
      <c r="BO45" s="16"/>
      <c r="BV45" s="14"/>
      <c r="BW45" s="65"/>
      <c r="BX45" s="65"/>
      <c r="BY45" s="65"/>
      <c r="BZ45" s="65"/>
      <c r="CA45" s="65"/>
      <c r="CB45" s="16"/>
      <c r="CJ45" s="14"/>
      <c r="CK45" s="65"/>
      <c r="CL45" s="65"/>
      <c r="CM45" s="65"/>
      <c r="CN45" s="65"/>
      <c r="CO45" s="65"/>
      <c r="CP45" s="16"/>
    </row>
    <row r="46" spans="3:94" ht="15.75" thickBot="1">
      <c r="C46" s="14"/>
      <c r="D46" s="76" t="s">
        <v>221</v>
      </c>
      <c r="E46" s="76" t="s">
        <v>221</v>
      </c>
      <c r="F46" s="76" t="s">
        <v>221</v>
      </c>
      <c r="G46" s="76" t="s">
        <v>221</v>
      </c>
      <c r="H46" s="65"/>
      <c r="I46" s="16"/>
      <c r="Q46" s="14"/>
      <c r="R46" s="65"/>
      <c r="S46" s="65"/>
      <c r="T46" s="65"/>
      <c r="U46" s="65"/>
      <c r="V46" s="65"/>
      <c r="W46" s="16"/>
      <c r="AB46" s="60"/>
      <c r="AF46" s="15"/>
      <c r="AG46" s="63"/>
      <c r="AH46" s="63"/>
      <c r="AI46" s="63"/>
      <c r="AJ46" s="63"/>
      <c r="AK46" s="63"/>
      <c r="AL46" s="15"/>
      <c r="AR46" s="14"/>
      <c r="AS46" s="65"/>
      <c r="AT46" s="65"/>
      <c r="AU46" s="65"/>
      <c r="AV46" s="65"/>
      <c r="AW46" s="65"/>
      <c r="AX46" s="16"/>
      <c r="BI46" s="14"/>
      <c r="BJ46" s="65"/>
      <c r="BK46" s="65"/>
      <c r="BL46" s="65"/>
      <c r="BM46" s="65"/>
      <c r="BN46" s="65"/>
      <c r="BO46" s="16"/>
      <c r="BV46" s="14"/>
      <c r="BW46" s="65"/>
      <c r="BX46" s="65"/>
      <c r="BY46" s="65"/>
      <c r="BZ46" s="65"/>
      <c r="CA46" s="65"/>
      <c r="CB46" s="16"/>
      <c r="CJ46" s="14"/>
      <c r="CK46" s="65"/>
      <c r="CL46" s="65"/>
      <c r="CM46" s="65"/>
      <c r="CN46" s="65"/>
      <c r="CO46" s="65"/>
      <c r="CP46" s="16"/>
    </row>
    <row r="47" spans="3:94" ht="15.75" thickBot="1">
      <c r="C47" s="14"/>
      <c r="D47" s="76" t="s">
        <v>221</v>
      </c>
      <c r="E47" s="76" t="s">
        <v>221</v>
      </c>
      <c r="F47" s="76" t="s">
        <v>221</v>
      </c>
      <c r="G47" s="76" t="s">
        <v>221</v>
      </c>
      <c r="H47" s="65"/>
      <c r="I47" s="16"/>
      <c r="Q47" s="14"/>
      <c r="R47" s="65"/>
      <c r="S47" s="65"/>
      <c r="T47" s="65"/>
      <c r="U47" s="65"/>
      <c r="V47" s="65"/>
      <c r="W47" s="16"/>
      <c r="AB47" s="60"/>
      <c r="AC47" s="60"/>
      <c r="AD47" s="60"/>
      <c r="AE47" s="94" t="s">
        <v>214</v>
      </c>
      <c r="AF47" s="542" t="s">
        <v>245</v>
      </c>
      <c r="AG47" s="543"/>
      <c r="AH47" s="543"/>
      <c r="AI47" s="543"/>
      <c r="AJ47" s="543"/>
      <c r="AK47" s="543"/>
      <c r="AL47" s="544"/>
      <c r="AR47" s="14"/>
      <c r="AS47" s="65"/>
      <c r="AT47" s="65"/>
      <c r="AU47" s="65"/>
      <c r="AV47" s="65"/>
      <c r="AW47" s="65"/>
      <c r="AX47" s="16"/>
      <c r="BI47" s="14"/>
      <c r="BJ47" s="65"/>
      <c r="BK47" s="65"/>
      <c r="BL47" s="65"/>
      <c r="BM47" s="65"/>
      <c r="BN47" s="65"/>
      <c r="BO47" s="16"/>
      <c r="BV47" s="14"/>
      <c r="BW47" s="65"/>
      <c r="BX47" s="65"/>
      <c r="BY47" s="65"/>
      <c r="BZ47" s="65"/>
      <c r="CA47" s="65"/>
      <c r="CB47" s="16"/>
      <c r="CJ47" s="14"/>
      <c r="CK47" s="65"/>
      <c r="CL47" s="65"/>
      <c r="CM47" s="65"/>
      <c r="CN47" s="65"/>
      <c r="CO47" s="65"/>
      <c r="CP47" s="16"/>
    </row>
    <row r="48" spans="3:94" ht="15.75" thickBot="1">
      <c r="C48" s="14"/>
      <c r="D48" s="65"/>
      <c r="E48" s="65"/>
      <c r="F48" s="65"/>
      <c r="G48" s="65"/>
      <c r="H48" s="65"/>
      <c r="I48" s="16"/>
      <c r="Q48" s="14"/>
      <c r="R48" s="65"/>
      <c r="S48" s="65"/>
      <c r="T48" s="65"/>
      <c r="U48" s="65"/>
      <c r="V48" s="65"/>
      <c r="W48" s="16"/>
      <c r="AB48" s="60"/>
      <c r="AF48" s="15"/>
      <c r="AG48" s="63"/>
      <c r="AH48" s="63"/>
      <c r="AI48" s="63"/>
      <c r="AJ48" s="63"/>
      <c r="AK48" s="63"/>
      <c r="AL48" s="15"/>
      <c r="AR48" s="14"/>
      <c r="AS48" s="65"/>
      <c r="AT48" s="65"/>
      <c r="AU48" s="65"/>
      <c r="AV48" s="65"/>
      <c r="AW48" s="65"/>
      <c r="AX48" s="16"/>
      <c r="BI48" s="14"/>
      <c r="BJ48" s="65"/>
      <c r="BK48" s="65"/>
      <c r="BL48" s="65"/>
      <c r="BM48" s="65"/>
      <c r="BN48" s="65"/>
      <c r="BO48" s="16"/>
      <c r="BV48" s="14"/>
      <c r="BW48" s="65"/>
      <c r="BX48" s="65"/>
      <c r="BY48" s="65"/>
      <c r="BZ48" s="65"/>
      <c r="CA48" s="65"/>
      <c r="CB48" s="16"/>
      <c r="CJ48" s="14"/>
      <c r="CK48" s="65"/>
      <c r="CL48" s="65"/>
      <c r="CM48" s="65"/>
      <c r="CN48" s="65"/>
      <c r="CO48" s="65"/>
      <c r="CP48" s="16"/>
    </row>
    <row r="49" spans="3:94" ht="15.75" thickBot="1">
      <c r="C49" s="17"/>
      <c r="D49" s="18"/>
      <c r="E49" s="18"/>
      <c r="F49" s="18"/>
      <c r="G49" s="18"/>
      <c r="H49" s="18"/>
      <c r="I49" s="19"/>
      <c r="Q49" s="17"/>
      <c r="R49" s="18"/>
      <c r="S49" s="18"/>
      <c r="T49" s="18"/>
      <c r="U49" s="18"/>
      <c r="V49" s="18"/>
      <c r="W49" s="19"/>
      <c r="AB49" s="60"/>
      <c r="AC49" s="60"/>
      <c r="AD49" s="60"/>
      <c r="AE49" s="94" t="s">
        <v>214</v>
      </c>
      <c r="AF49" s="542" t="s">
        <v>246</v>
      </c>
      <c r="AG49" s="543"/>
      <c r="AH49" s="543"/>
      <c r="AI49" s="543"/>
      <c r="AJ49" s="543"/>
      <c r="AK49" s="543"/>
      <c r="AL49" s="544"/>
      <c r="AR49" s="17"/>
      <c r="AS49" s="18"/>
      <c r="AT49" s="18"/>
      <c r="AU49" s="18"/>
      <c r="AV49" s="18"/>
      <c r="AW49" s="18"/>
      <c r="AX49" s="19"/>
      <c r="BI49" s="17"/>
      <c r="BJ49" s="18"/>
      <c r="BK49" s="18"/>
      <c r="BL49" s="18"/>
      <c r="BM49" s="18"/>
      <c r="BN49" s="18"/>
      <c r="BO49" s="19"/>
      <c r="BV49" s="17"/>
      <c r="BW49" s="18"/>
      <c r="BX49" s="18"/>
      <c r="BY49" s="18"/>
      <c r="BZ49" s="18"/>
      <c r="CA49" s="18"/>
      <c r="CB49" s="19"/>
      <c r="CJ49" s="17"/>
      <c r="CK49" s="18"/>
      <c r="CL49" s="18"/>
      <c r="CM49" s="18"/>
      <c r="CN49" s="18"/>
      <c r="CO49" s="18"/>
      <c r="CP49" s="19"/>
    </row>
  </sheetData>
  <mergeCells count="41">
    <mergeCell ref="CJ26:CP26"/>
    <mergeCell ref="CK27:CO27"/>
    <mergeCell ref="R42:V43"/>
    <mergeCell ref="BY34:CE34"/>
    <mergeCell ref="CJ30:CP30"/>
    <mergeCell ref="CJ32:CP32"/>
    <mergeCell ref="CJ34:CP34"/>
    <mergeCell ref="BJ25:BN26"/>
    <mergeCell ref="AF41:AL41"/>
    <mergeCell ref="AF43:AL43"/>
    <mergeCell ref="CJ36:CP36"/>
    <mergeCell ref="BY31:CE31"/>
    <mergeCell ref="BY33:CE33"/>
    <mergeCell ref="CK42:CO43"/>
    <mergeCell ref="CJ28:CP28"/>
    <mergeCell ref="BW42:CA43"/>
    <mergeCell ref="BY27:CE27"/>
    <mergeCell ref="BI18:BO18"/>
    <mergeCell ref="BW20:CH20"/>
    <mergeCell ref="BW18:CH18"/>
    <mergeCell ref="R25:V26"/>
    <mergeCell ref="AF45:AL45"/>
    <mergeCell ref="AF49:AL49"/>
    <mergeCell ref="AF47:AL47"/>
    <mergeCell ref="AG32:AK32"/>
    <mergeCell ref="BJ42:BN43"/>
    <mergeCell ref="D42:H43"/>
    <mergeCell ref="AS9:AW10"/>
    <mergeCell ref="BJ9:BN9"/>
    <mergeCell ref="BJ14:BN14"/>
    <mergeCell ref="R9:V10"/>
    <mergeCell ref="AG42:AK42"/>
    <mergeCell ref="AG9:AK10"/>
    <mergeCell ref="AS25:AW26"/>
    <mergeCell ref="AS42:AW43"/>
    <mergeCell ref="C10:I10"/>
    <mergeCell ref="AF31:AL31"/>
    <mergeCell ref="C12:I12"/>
    <mergeCell ref="D25:G26"/>
    <mergeCell ref="C14:I14"/>
    <mergeCell ref="C16:I16"/>
  </mergeCells>
  <pageMargins left="0.7" right="0.7" top="0.75" bottom="0.75" header="0.3" footer="0.3"/>
  <pageSetup paperSize="5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B5" sqref="B5"/>
    </sheetView>
  </sheetViews>
  <sheetFormatPr defaultRowHeight="15"/>
  <cols>
    <col min="1" max="1" width="19.42578125" bestFit="1" customWidth="1"/>
    <col min="2" max="2" width="9.42578125" customWidth="1"/>
    <col min="3" max="3" width="15.7109375" bestFit="1" customWidth="1"/>
  </cols>
  <sheetData>
    <row r="1" spans="1:3">
      <c r="A1" t="s">
        <v>376</v>
      </c>
    </row>
    <row r="3" spans="1:3">
      <c r="A3" s="1" t="s">
        <v>282</v>
      </c>
      <c r="B3" s="1" t="s">
        <v>381</v>
      </c>
      <c r="C3" s="1" t="s">
        <v>378</v>
      </c>
    </row>
    <row r="4" spans="1:3">
      <c r="A4" t="s">
        <v>377</v>
      </c>
      <c r="B4" t="s">
        <v>382</v>
      </c>
      <c r="C4" t="s">
        <v>379</v>
      </c>
    </row>
    <row r="5" spans="1:3">
      <c r="A5" t="s">
        <v>380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3:E9"/>
  <sheetViews>
    <sheetView workbookViewId="0">
      <selection activeCell="E10" sqref="E10"/>
    </sheetView>
  </sheetViews>
  <sheetFormatPr defaultRowHeight="15"/>
  <cols>
    <col min="3" max="3" width="11" bestFit="1" customWidth="1"/>
  </cols>
  <sheetData>
    <row r="3" spans="2:5">
      <c r="B3" t="s">
        <v>402</v>
      </c>
      <c r="C3" t="s">
        <v>397</v>
      </c>
      <c r="D3">
        <v>100</v>
      </c>
      <c r="E3" s="144">
        <v>185.36</v>
      </c>
    </row>
    <row r="4" spans="2:5">
      <c r="B4" t="s">
        <v>402</v>
      </c>
      <c r="C4" t="s">
        <v>403</v>
      </c>
      <c r="D4">
        <v>20</v>
      </c>
      <c r="E4" s="144">
        <f>147*0.2</f>
        <v>29.400000000000002</v>
      </c>
    </row>
    <row r="5" spans="2:5">
      <c r="B5" t="s">
        <v>402</v>
      </c>
      <c r="C5" t="s">
        <v>398</v>
      </c>
      <c r="D5">
        <v>60</v>
      </c>
      <c r="E5" s="144">
        <f>185.36*0.6</f>
        <v>111.21600000000001</v>
      </c>
    </row>
    <row r="6" spans="2:5">
      <c r="B6" t="s">
        <v>402</v>
      </c>
      <c r="C6" t="s">
        <v>399</v>
      </c>
      <c r="D6">
        <v>60</v>
      </c>
      <c r="E6" s="144">
        <f>48.93*0.6</f>
        <v>29.357999999999997</v>
      </c>
    </row>
    <row r="7" spans="2:5">
      <c r="B7" t="s">
        <v>401</v>
      </c>
      <c r="C7" t="s">
        <v>404</v>
      </c>
      <c r="D7">
        <v>80</v>
      </c>
      <c r="E7" s="144">
        <f>48.93/2*0.8</f>
        <v>19.572000000000003</v>
      </c>
    </row>
    <row r="8" spans="2:5">
      <c r="B8" t="s">
        <v>401</v>
      </c>
      <c r="C8" t="s">
        <v>400</v>
      </c>
      <c r="D8">
        <v>60</v>
      </c>
      <c r="E8" s="144">
        <f>48.93*0.6</f>
        <v>29.357999999999997</v>
      </c>
    </row>
    <row r="9" spans="2:5">
      <c r="E9" s="144">
        <f>SUM(E3:E8)</f>
        <v>404.26400000000001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C1:DD86"/>
  <sheetViews>
    <sheetView zoomScale="70" zoomScaleNormal="70" workbookViewId="0">
      <selection activeCell="BT11" sqref="BT11"/>
    </sheetView>
  </sheetViews>
  <sheetFormatPr defaultColWidth="3.28515625" defaultRowHeight="15"/>
  <cols>
    <col min="1" max="74" width="3.42578125" customWidth="1"/>
    <col min="75" max="75" width="3.5703125" customWidth="1"/>
    <col min="76" max="97" width="3.42578125" customWidth="1"/>
  </cols>
  <sheetData>
    <row r="1" spans="3:95" ht="15" customHeight="1"/>
    <row r="2" spans="3:95" ht="15" customHeight="1"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</row>
    <row r="3" spans="3:95" ht="15" customHeight="1"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</row>
    <row r="4" spans="3:95" ht="15" customHeight="1"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Q4" s="55"/>
      <c r="BR4" s="55" t="s">
        <v>197</v>
      </c>
      <c r="BS4" s="55"/>
      <c r="BT4" s="55"/>
      <c r="BU4" s="55"/>
    </row>
    <row r="5" spans="3:95" ht="15" customHeight="1"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</row>
    <row r="6" spans="3:95" ht="15" customHeight="1"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Z6" s="15"/>
      <c r="BA6" s="15"/>
      <c r="BB6" s="15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</row>
    <row r="7" spans="3:95" ht="15" customHeight="1" thickBot="1"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Z7" s="15"/>
      <c r="BA7" s="15"/>
      <c r="BB7" s="15"/>
      <c r="BQ7" s="15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</row>
    <row r="8" spans="3:95" ht="15" customHeight="1" thickBot="1">
      <c r="Q8" s="11"/>
      <c r="R8" s="12"/>
      <c r="S8" s="12"/>
      <c r="T8" s="12"/>
      <c r="U8" s="12"/>
      <c r="V8" s="12"/>
      <c r="W8" s="13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R8" s="11"/>
      <c r="AS8" s="12"/>
      <c r="AT8" s="12"/>
      <c r="AU8" s="12"/>
      <c r="AV8" s="12"/>
      <c r="AW8" s="12"/>
      <c r="AX8" s="13"/>
      <c r="AZ8" s="15"/>
      <c r="BA8" s="152"/>
      <c r="BB8" s="153" t="s">
        <v>192</v>
      </c>
      <c r="BC8" s="153"/>
      <c r="BD8" s="153"/>
      <c r="BE8" s="153"/>
      <c r="BF8" s="153"/>
      <c r="BG8" s="154"/>
      <c r="BI8" s="11"/>
      <c r="BJ8" s="12"/>
      <c r="BK8" s="12"/>
      <c r="BL8" s="12"/>
      <c r="BM8" s="12"/>
      <c r="BN8" s="12"/>
      <c r="BO8" s="13"/>
      <c r="BQ8" s="15"/>
      <c r="BU8" s="11"/>
      <c r="BV8" s="12"/>
      <c r="BW8" s="12"/>
      <c r="BX8" s="12"/>
      <c r="BY8" s="12"/>
      <c r="BZ8" s="12"/>
      <c r="CA8" s="13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</row>
    <row r="9" spans="3:95" ht="15" customHeight="1" thickBot="1">
      <c r="Q9" s="14"/>
      <c r="R9" s="541" t="s">
        <v>241</v>
      </c>
      <c r="S9" s="541"/>
      <c r="T9" s="541"/>
      <c r="U9" s="541"/>
      <c r="V9" s="541"/>
      <c r="W9" s="16"/>
      <c r="AC9" s="57"/>
      <c r="AD9" s="552"/>
      <c r="AE9" s="552"/>
      <c r="AF9" s="552"/>
      <c r="AG9" s="552"/>
      <c r="AH9" s="552"/>
      <c r="AI9" s="57"/>
      <c r="AJ9" s="57"/>
      <c r="AK9" s="57"/>
      <c r="AL9" s="57"/>
      <c r="AM9" s="57"/>
      <c r="AN9" s="57"/>
      <c r="AO9" s="57"/>
      <c r="AP9" s="57"/>
      <c r="AR9" s="14"/>
      <c r="AS9" s="540" t="s">
        <v>239</v>
      </c>
      <c r="AT9" s="540"/>
      <c r="AU9" s="540"/>
      <c r="AV9" s="540"/>
      <c r="AW9" s="540"/>
      <c r="AX9" s="16"/>
      <c r="AZ9" s="57"/>
      <c r="BA9" s="57"/>
      <c r="BB9" s="57"/>
      <c r="BC9" s="57"/>
      <c r="BD9" s="92" t="s">
        <v>214</v>
      </c>
      <c r="BE9" s="57"/>
      <c r="BF9" s="57"/>
      <c r="BG9" s="58"/>
      <c r="BH9" s="58"/>
      <c r="BI9" s="14"/>
      <c r="BJ9" s="540" t="s">
        <v>191</v>
      </c>
      <c r="BK9" s="540"/>
      <c r="BL9" s="540"/>
      <c r="BM9" s="540"/>
      <c r="BN9" s="540"/>
      <c r="BO9" s="16"/>
      <c r="BQ9" s="15"/>
      <c r="BU9" s="14"/>
      <c r="BV9" s="540" t="s">
        <v>418</v>
      </c>
      <c r="BW9" s="540"/>
      <c r="BX9" s="540"/>
      <c r="BY9" s="540"/>
      <c r="BZ9" s="540"/>
      <c r="CA9" s="16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</row>
    <row r="10" spans="3:95" ht="15" customHeight="1" thickBot="1">
      <c r="C10" s="542" t="s">
        <v>247</v>
      </c>
      <c r="D10" s="543"/>
      <c r="E10" s="543"/>
      <c r="F10" s="543"/>
      <c r="G10" s="543"/>
      <c r="H10" s="543"/>
      <c r="I10" s="544"/>
      <c r="J10" s="94" t="s">
        <v>214</v>
      </c>
      <c r="K10" s="60"/>
      <c r="L10" s="60"/>
      <c r="M10" s="60"/>
      <c r="N10" s="60"/>
      <c r="O10" s="60"/>
      <c r="P10" s="94" t="s">
        <v>214</v>
      </c>
      <c r="Q10" s="14"/>
      <c r="R10" s="541"/>
      <c r="S10" s="541"/>
      <c r="T10" s="541"/>
      <c r="U10" s="541"/>
      <c r="V10" s="541"/>
      <c r="W10" s="16"/>
      <c r="AC10" s="57"/>
      <c r="AD10" s="167"/>
      <c r="AE10" s="167"/>
      <c r="AF10" s="167"/>
      <c r="AG10" s="167"/>
      <c r="AH10" s="167"/>
      <c r="AI10" s="57"/>
      <c r="AJ10" s="57"/>
      <c r="AK10" s="57"/>
      <c r="AL10" s="57"/>
      <c r="AM10" s="57"/>
      <c r="AN10" s="57"/>
      <c r="AO10" s="57"/>
      <c r="AP10" s="57"/>
      <c r="AQ10" s="171"/>
      <c r="AR10" s="14"/>
      <c r="AS10" s="540"/>
      <c r="AT10" s="540"/>
      <c r="AU10" s="540"/>
      <c r="AV10" s="540"/>
      <c r="AW10" s="540"/>
      <c r="AX10" s="16"/>
      <c r="AZ10" s="58"/>
      <c r="BA10" s="57"/>
      <c r="BB10" s="57"/>
      <c r="BC10" s="57"/>
      <c r="BD10" s="60"/>
      <c r="BE10" s="57"/>
      <c r="BF10" s="57"/>
      <c r="BG10" s="58"/>
      <c r="BH10" s="58"/>
      <c r="BI10" s="14"/>
      <c r="BJ10" s="540"/>
      <c r="BK10" s="540"/>
      <c r="BL10" s="540"/>
      <c r="BM10" s="540"/>
      <c r="BN10" s="540"/>
      <c r="BO10" s="16"/>
      <c r="BQ10" s="15"/>
      <c r="BU10" s="14"/>
      <c r="BV10" s="540"/>
      <c r="BW10" s="540"/>
      <c r="BX10" s="540"/>
      <c r="BY10" s="540"/>
      <c r="BZ10" s="540"/>
      <c r="CA10" s="16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</row>
    <row r="11" spans="3:95" ht="15" customHeight="1" thickBot="1">
      <c r="K11" s="58"/>
      <c r="M11" s="58"/>
      <c r="Q11" s="14"/>
      <c r="W11" s="16"/>
      <c r="AC11" s="57"/>
      <c r="AD11" s="57"/>
      <c r="AE11" s="57"/>
      <c r="AF11" s="170"/>
      <c r="AG11" s="170"/>
      <c r="AH11" s="170"/>
      <c r="AI11" s="57"/>
      <c r="AJ11" s="57"/>
      <c r="AK11" s="57"/>
      <c r="AL11" s="57"/>
      <c r="AM11" s="57"/>
      <c r="AN11" s="57"/>
      <c r="AO11" s="57"/>
      <c r="AP11" s="57"/>
      <c r="AQ11" s="58"/>
      <c r="AR11" s="14"/>
      <c r="AU11" s="63"/>
      <c r="AV11" s="63"/>
      <c r="AW11" s="63"/>
      <c r="AX11" s="16"/>
      <c r="AZ11" s="58"/>
      <c r="BA11" s="57"/>
      <c r="BB11" s="57"/>
      <c r="BC11" s="57"/>
      <c r="BD11" s="92" t="s">
        <v>214</v>
      </c>
      <c r="BI11" s="14"/>
      <c r="BJ11" s="72" t="s">
        <v>39</v>
      </c>
      <c r="BK11" s="65"/>
      <c r="BL11" s="65"/>
      <c r="BM11" s="65"/>
      <c r="BN11" s="65"/>
      <c r="BO11" s="16"/>
      <c r="BP11" s="94" t="s">
        <v>213</v>
      </c>
      <c r="BQ11" s="60"/>
      <c r="BR11" s="60"/>
      <c r="BS11" s="60"/>
      <c r="BT11" s="94" t="s">
        <v>213</v>
      </c>
      <c r="BU11" s="14"/>
      <c r="BV11" s="540"/>
      <c r="BW11" s="540"/>
      <c r="BX11" s="540"/>
      <c r="BY11" s="540"/>
      <c r="BZ11" s="540"/>
      <c r="CA11" s="16"/>
      <c r="CB11" s="95" t="s">
        <v>420</v>
      </c>
      <c r="CC11" s="60"/>
      <c r="CD11" s="59"/>
      <c r="CE11" s="59"/>
      <c r="CF11" s="59"/>
      <c r="CG11" s="57"/>
      <c r="CH11" s="57"/>
      <c r="CI11" s="57"/>
      <c r="CJ11" s="57"/>
      <c r="CK11" s="57"/>
      <c r="CL11" s="57"/>
      <c r="CM11" s="57"/>
    </row>
    <row r="12" spans="3:95" ht="15" customHeight="1" thickBot="1">
      <c r="C12" s="542" t="s">
        <v>248</v>
      </c>
      <c r="D12" s="543"/>
      <c r="E12" s="543"/>
      <c r="F12" s="543"/>
      <c r="G12" s="543"/>
      <c r="H12" s="543"/>
      <c r="I12" s="544"/>
      <c r="J12" s="94" t="s">
        <v>214</v>
      </c>
      <c r="K12" s="60"/>
      <c r="L12" s="60"/>
      <c r="M12" s="60"/>
      <c r="N12" s="60"/>
      <c r="O12" s="60"/>
      <c r="P12" s="94" t="s">
        <v>214</v>
      </c>
      <c r="Q12" s="14"/>
      <c r="R12" s="68" t="s">
        <v>219</v>
      </c>
      <c r="S12" s="68" t="s">
        <v>219</v>
      </c>
      <c r="T12" s="68" t="s">
        <v>219</v>
      </c>
      <c r="U12" s="63"/>
      <c r="W12" s="16"/>
      <c r="AC12" s="57"/>
      <c r="AD12" s="170"/>
      <c r="AE12" s="170"/>
      <c r="AF12" s="170"/>
      <c r="AG12" s="170"/>
      <c r="AH12" s="170"/>
      <c r="AI12" s="57"/>
      <c r="AJ12" s="57"/>
      <c r="AK12" s="57"/>
      <c r="AL12" s="57"/>
      <c r="AM12" s="57"/>
      <c r="AN12" s="57"/>
      <c r="AO12" s="57"/>
      <c r="AP12" s="57"/>
      <c r="AQ12" s="58"/>
      <c r="AR12" s="14"/>
      <c r="AS12" s="81" t="s">
        <v>219</v>
      </c>
      <c r="AT12" s="63"/>
      <c r="AU12" s="63"/>
      <c r="AV12" s="63"/>
      <c r="AW12" s="63"/>
      <c r="AX12" s="16"/>
      <c r="AZ12" s="58"/>
      <c r="BA12" s="542" t="s">
        <v>195</v>
      </c>
      <c r="BB12" s="543"/>
      <c r="BC12" s="543"/>
      <c r="BD12" s="543"/>
      <c r="BE12" s="543"/>
      <c r="BF12" s="543"/>
      <c r="BG12" s="544"/>
      <c r="BI12" s="14"/>
      <c r="BJ12" s="65"/>
      <c r="BK12" s="65"/>
      <c r="BL12" s="65"/>
      <c r="BM12" s="65"/>
      <c r="BN12" s="65"/>
      <c r="BO12" s="16"/>
      <c r="BU12" s="14"/>
      <c r="BV12" s="540"/>
      <c r="BW12" s="540"/>
      <c r="BX12" s="540"/>
      <c r="BY12" s="540"/>
      <c r="BZ12" s="540"/>
      <c r="CA12" s="16"/>
      <c r="CB12" s="57"/>
      <c r="CD12" s="57"/>
      <c r="CE12" s="57"/>
      <c r="CF12" s="59"/>
      <c r="CG12" s="57"/>
      <c r="CH12" s="57"/>
      <c r="CI12" s="57"/>
      <c r="CJ12" s="57"/>
      <c r="CK12" s="57"/>
      <c r="CL12" s="57"/>
      <c r="CM12" s="57"/>
      <c r="CN12" s="15"/>
      <c r="CO12" s="15"/>
      <c r="CP12" s="15"/>
    </row>
    <row r="13" spans="3:95" ht="15" customHeight="1" thickBot="1">
      <c r="Q13" s="14"/>
      <c r="R13" s="63"/>
      <c r="S13" s="63"/>
      <c r="T13" s="63"/>
      <c r="U13" s="63"/>
      <c r="V13" s="63"/>
      <c r="W13" s="16"/>
      <c r="AC13" s="57"/>
      <c r="AD13" s="170"/>
      <c r="AE13" s="170"/>
      <c r="AF13" s="170"/>
      <c r="AG13" s="170"/>
      <c r="AH13" s="170"/>
      <c r="AI13" s="57"/>
      <c r="AJ13" s="57"/>
      <c r="AK13" s="57"/>
      <c r="AL13" s="57"/>
      <c r="AM13" s="57"/>
      <c r="AN13" s="57"/>
      <c r="AO13" s="57"/>
      <c r="AP13" s="57"/>
      <c r="AQ13" s="58"/>
      <c r="AR13" s="14"/>
      <c r="AS13" s="63"/>
      <c r="AT13" s="63"/>
      <c r="AU13" s="63"/>
      <c r="AV13" s="63"/>
      <c r="AW13" s="63"/>
      <c r="AX13" s="16"/>
      <c r="AZ13" s="58"/>
      <c r="BA13" s="58"/>
      <c r="BB13" s="58"/>
      <c r="BC13" s="58"/>
      <c r="BD13" s="92" t="s">
        <v>214</v>
      </c>
      <c r="BE13" s="150"/>
      <c r="BF13" s="150"/>
      <c r="BG13" s="150"/>
      <c r="BH13" s="168"/>
      <c r="BI13" s="14"/>
      <c r="BJ13" s="65"/>
      <c r="BK13" s="65"/>
      <c r="BL13" s="65"/>
      <c r="BM13" s="65"/>
      <c r="BN13" s="65"/>
      <c r="BO13" s="16"/>
      <c r="BU13" s="14"/>
      <c r="BV13" s="540"/>
      <c r="BW13" s="540"/>
      <c r="BX13" s="540"/>
      <c r="BY13" s="540"/>
      <c r="BZ13" s="540"/>
      <c r="CA13" s="16"/>
      <c r="CB13" s="57"/>
      <c r="CD13" s="57"/>
      <c r="CE13" s="57"/>
      <c r="CF13" s="59"/>
      <c r="CG13" s="57"/>
      <c r="CH13" s="57"/>
      <c r="CI13" s="57"/>
      <c r="CJ13" s="57"/>
      <c r="CK13" s="167"/>
      <c r="CL13" s="167"/>
      <c r="CM13" s="167"/>
      <c r="CN13" s="65"/>
      <c r="CO13" s="65"/>
      <c r="CP13" s="15"/>
      <c r="CQ13" s="15"/>
    </row>
    <row r="14" spans="3:95" ht="15" customHeight="1" thickBot="1">
      <c r="C14" s="542" t="s">
        <v>247</v>
      </c>
      <c r="D14" s="543"/>
      <c r="E14" s="543"/>
      <c r="F14" s="543"/>
      <c r="G14" s="543"/>
      <c r="H14" s="543"/>
      <c r="I14" s="544"/>
      <c r="J14" s="94" t="s">
        <v>214</v>
      </c>
      <c r="K14" s="60"/>
      <c r="L14" s="60"/>
      <c r="M14" s="60"/>
      <c r="Q14" s="14"/>
      <c r="R14" s="63"/>
      <c r="S14" s="63"/>
      <c r="T14" s="63"/>
      <c r="U14" s="63"/>
      <c r="V14" s="63"/>
      <c r="W14" s="16"/>
      <c r="AC14" s="57"/>
      <c r="AD14" s="553"/>
      <c r="AE14" s="553"/>
      <c r="AF14" s="553"/>
      <c r="AG14" s="553"/>
      <c r="AH14" s="553"/>
      <c r="AI14" s="57"/>
      <c r="AJ14" s="57"/>
      <c r="AK14" s="57"/>
      <c r="AL14" s="57"/>
      <c r="AM14" s="57"/>
      <c r="AN14" s="57"/>
      <c r="AO14" s="57"/>
      <c r="AP14" s="57"/>
      <c r="AQ14" s="171"/>
      <c r="AR14" s="14"/>
      <c r="AS14" s="63"/>
      <c r="AT14" s="63"/>
      <c r="AU14" s="63"/>
      <c r="AV14" s="63"/>
      <c r="AW14" s="63"/>
      <c r="AX14" s="16"/>
      <c r="AZ14" s="58"/>
      <c r="BA14" s="58"/>
      <c r="BB14" s="58"/>
      <c r="BC14" s="58"/>
      <c r="BD14" s="59"/>
      <c r="BE14" s="57"/>
      <c r="BF14" s="57"/>
      <c r="BG14" s="58"/>
      <c r="BH14" s="58"/>
      <c r="BI14" s="14"/>
      <c r="BJ14" s="65"/>
      <c r="BK14" s="65"/>
      <c r="BL14" s="65"/>
      <c r="BM14" s="65"/>
      <c r="BN14" s="65"/>
      <c r="BO14" s="16"/>
      <c r="BU14" s="14"/>
      <c r="BV14" s="65"/>
      <c r="BW14" s="65"/>
      <c r="BX14" s="65"/>
      <c r="BY14" s="65"/>
      <c r="BZ14" s="65"/>
      <c r="CA14" s="16"/>
      <c r="CB14" s="95" t="s">
        <v>419</v>
      </c>
      <c r="CC14" s="60"/>
      <c r="CD14" s="59"/>
      <c r="CE14" s="57"/>
      <c r="CF14" s="59"/>
      <c r="CG14" s="57"/>
      <c r="CH14" s="57"/>
      <c r="CI14" s="57"/>
      <c r="CJ14" s="57"/>
      <c r="CK14" s="167"/>
      <c r="CL14" s="167"/>
      <c r="CM14" s="167"/>
      <c r="CN14" s="65"/>
      <c r="CO14" s="65"/>
      <c r="CP14" s="15"/>
      <c r="CQ14" s="15"/>
    </row>
    <row r="15" spans="3:95" ht="15" customHeight="1" thickBot="1">
      <c r="M15" s="60"/>
      <c r="Q15" s="14"/>
      <c r="R15" s="63"/>
      <c r="S15" s="63"/>
      <c r="T15" s="63"/>
      <c r="U15" s="63"/>
      <c r="V15" s="63"/>
      <c r="W15" s="16"/>
      <c r="AC15" s="57"/>
      <c r="AD15" s="170"/>
      <c r="AE15" s="170"/>
      <c r="AF15" s="170"/>
      <c r="AG15" s="170"/>
      <c r="AH15" s="170"/>
      <c r="AI15" s="57"/>
      <c r="AJ15" s="57"/>
      <c r="AK15" s="57"/>
      <c r="AL15" s="57"/>
      <c r="AM15" s="57"/>
      <c r="AN15" s="57"/>
      <c r="AO15" s="57"/>
      <c r="AP15" s="57"/>
      <c r="AR15" s="14"/>
      <c r="AS15" s="63"/>
      <c r="AT15" s="63"/>
      <c r="AU15" s="63"/>
      <c r="AV15" s="63"/>
      <c r="AW15" s="63"/>
      <c r="AX15" s="16"/>
      <c r="AZ15" s="58"/>
      <c r="BA15" s="58"/>
      <c r="BB15" s="58"/>
      <c r="BC15" s="58"/>
      <c r="BD15" s="59"/>
      <c r="BE15" s="59"/>
      <c r="BF15" s="59"/>
      <c r="BG15" s="60"/>
      <c r="BH15" s="92" t="s">
        <v>214</v>
      </c>
      <c r="BI15" s="14"/>
      <c r="BJ15" s="65"/>
      <c r="BK15" s="65"/>
      <c r="BL15" s="65"/>
      <c r="BM15" s="65"/>
      <c r="BN15" s="65"/>
      <c r="BO15" s="16"/>
      <c r="BU15" s="14"/>
      <c r="BV15" s="65"/>
      <c r="BW15" s="65"/>
      <c r="BX15" s="65"/>
      <c r="BY15" s="65"/>
      <c r="BZ15" s="65"/>
      <c r="CA15" s="16"/>
      <c r="CB15" s="57"/>
      <c r="CD15" s="59"/>
      <c r="CE15" s="57"/>
      <c r="CF15" s="59"/>
      <c r="CG15" s="57"/>
      <c r="CH15" s="57"/>
      <c r="CI15" s="57"/>
      <c r="CJ15" s="57"/>
      <c r="CK15" s="57"/>
      <c r="CL15" s="167"/>
      <c r="CM15" s="167"/>
      <c r="CN15" s="65"/>
      <c r="CO15" s="65"/>
      <c r="CP15" s="15"/>
      <c r="CQ15" s="15"/>
    </row>
    <row r="16" spans="3:95" ht="15" customHeight="1" thickBot="1">
      <c r="C16" s="542" t="s">
        <v>248</v>
      </c>
      <c r="D16" s="543"/>
      <c r="E16" s="543"/>
      <c r="F16" s="543"/>
      <c r="G16" s="543"/>
      <c r="H16" s="543"/>
      <c r="I16" s="544"/>
      <c r="J16" s="94" t="s">
        <v>214</v>
      </c>
      <c r="K16" s="60"/>
      <c r="M16" s="60"/>
      <c r="Q16" s="17"/>
      <c r="R16" s="18"/>
      <c r="S16" s="18"/>
      <c r="T16" s="18"/>
      <c r="U16" s="18"/>
      <c r="V16" s="18"/>
      <c r="W16" s="19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R16" s="17"/>
      <c r="AS16" s="18"/>
      <c r="AT16" s="18"/>
      <c r="AU16" s="18"/>
      <c r="AV16" s="18"/>
      <c r="AW16" s="18"/>
      <c r="AX16" s="19"/>
      <c r="AZ16" s="58"/>
      <c r="BA16" s="58"/>
      <c r="BB16" s="150"/>
      <c r="BC16" s="150"/>
      <c r="BD16" s="150"/>
      <c r="BE16" s="58"/>
      <c r="BF16" s="58"/>
      <c r="BG16" s="58"/>
      <c r="BH16" s="58"/>
      <c r="BI16" s="17"/>
      <c r="BJ16" s="18"/>
      <c r="BK16" s="18"/>
      <c r="BL16" s="18"/>
      <c r="BM16" s="18"/>
      <c r="BN16" s="18"/>
      <c r="BO16" s="19"/>
      <c r="BU16" s="17"/>
      <c r="BV16" s="18"/>
      <c r="BW16" s="18"/>
      <c r="BX16" s="18"/>
      <c r="BY16" s="18"/>
      <c r="BZ16" s="18"/>
      <c r="CA16" s="19"/>
      <c r="CB16" s="57"/>
      <c r="CD16" s="59"/>
      <c r="CE16" s="57"/>
      <c r="CF16" s="59"/>
      <c r="CG16" s="57"/>
      <c r="CH16" s="57"/>
      <c r="CI16" s="57"/>
      <c r="CJ16" s="57"/>
      <c r="CK16" s="57"/>
      <c r="CL16" s="57"/>
      <c r="CM16" s="57"/>
      <c r="CN16" s="15"/>
      <c r="CO16" s="15"/>
      <c r="CP16" s="15"/>
      <c r="CQ16" s="15"/>
    </row>
    <row r="17" spans="3:97" ht="15" customHeight="1">
      <c r="K17" s="60"/>
      <c r="M17" s="60"/>
      <c r="T17" s="57"/>
      <c r="U17" s="90" t="s">
        <v>213</v>
      </c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U17" s="91" t="s">
        <v>213</v>
      </c>
      <c r="AZ17" s="58"/>
      <c r="BA17" s="58"/>
      <c r="BB17" s="150"/>
      <c r="BC17" s="58"/>
      <c r="BD17" s="58"/>
      <c r="BE17" s="58"/>
      <c r="BF17" s="58"/>
      <c r="BG17" s="58"/>
      <c r="BH17" s="58"/>
      <c r="BL17" s="89" t="s">
        <v>213</v>
      </c>
      <c r="BM17" s="57"/>
      <c r="BN17" s="58"/>
      <c r="BO17" s="58"/>
      <c r="BQ17" s="58"/>
      <c r="BR17" s="58"/>
      <c r="BS17" s="58"/>
      <c r="BT17" s="58"/>
      <c r="CB17" s="57"/>
      <c r="CD17" s="59"/>
      <c r="CE17" s="57"/>
      <c r="CF17" s="59"/>
      <c r="CG17" s="57"/>
      <c r="CH17" s="57"/>
      <c r="CI17" s="166"/>
      <c r="CJ17" s="57"/>
      <c r="CK17" s="57"/>
      <c r="CL17" s="57"/>
      <c r="CM17" s="57"/>
    </row>
    <row r="18" spans="3:97" ht="15" customHeight="1">
      <c r="K18" s="60"/>
      <c r="M18" s="60"/>
      <c r="T18" s="57"/>
      <c r="U18" s="59"/>
      <c r="AQ18" s="58"/>
      <c r="AU18" s="85"/>
      <c r="AW18" s="58"/>
      <c r="AX18" s="58"/>
      <c r="AY18" s="58"/>
      <c r="AZ18" s="58"/>
      <c r="BA18" s="58"/>
      <c r="BB18" s="150"/>
      <c r="BC18" s="58"/>
      <c r="BD18" s="131" t="s">
        <v>207</v>
      </c>
      <c r="BE18" s="55"/>
      <c r="BF18" s="55"/>
      <c r="BG18" s="55"/>
      <c r="BH18" s="55"/>
      <c r="BI18" s="55"/>
      <c r="BJ18" s="55"/>
      <c r="BK18" s="55"/>
      <c r="BL18" s="78"/>
      <c r="BQ18" s="58"/>
      <c r="BR18" s="58"/>
      <c r="BS18" s="58"/>
      <c r="BT18" s="58"/>
      <c r="CB18" s="57"/>
      <c r="CD18" s="59"/>
      <c r="CE18" s="57"/>
      <c r="CF18" s="59"/>
      <c r="CG18" s="57"/>
      <c r="CH18" s="57"/>
      <c r="CI18" s="57"/>
      <c r="CJ18" s="57"/>
      <c r="CK18" s="57"/>
      <c r="CL18" s="57"/>
      <c r="CM18" s="57"/>
    </row>
    <row r="19" spans="3:97" ht="15" customHeight="1" thickBot="1">
      <c r="D19" s="60"/>
      <c r="E19" s="60"/>
      <c r="F19" s="60"/>
      <c r="G19" s="60"/>
      <c r="H19" s="60"/>
      <c r="I19" s="60"/>
      <c r="J19" s="60"/>
      <c r="K19" s="60"/>
      <c r="M19" s="60"/>
      <c r="T19" s="57"/>
      <c r="U19" s="59"/>
      <c r="AL19" s="58"/>
      <c r="AM19" s="58"/>
      <c r="AN19" s="58"/>
      <c r="AO19" s="58"/>
      <c r="AP19" s="58"/>
      <c r="AQ19" s="58"/>
      <c r="AU19" s="85"/>
      <c r="AW19" s="58"/>
      <c r="AX19" s="58"/>
      <c r="AY19" s="58"/>
      <c r="AZ19" s="150"/>
      <c r="BA19" s="58"/>
      <c r="BB19" s="150"/>
      <c r="BC19" s="58"/>
      <c r="BD19" s="15"/>
      <c r="BE19" s="55" t="s">
        <v>204</v>
      </c>
      <c r="BF19" s="55"/>
      <c r="BG19" s="55"/>
      <c r="BH19" s="61"/>
      <c r="BI19" s="61"/>
      <c r="BJ19" s="61"/>
      <c r="BK19" s="61"/>
      <c r="BL19" s="78"/>
      <c r="CB19" s="57"/>
      <c r="CD19" s="59"/>
      <c r="CE19" s="57"/>
      <c r="CF19" s="59"/>
      <c r="CG19" s="167"/>
      <c r="CH19" s="167"/>
      <c r="CI19" s="167"/>
      <c r="CJ19" s="167"/>
      <c r="CK19" s="167"/>
      <c r="CL19" s="57"/>
      <c r="CM19" s="57"/>
      <c r="CO19" s="15"/>
      <c r="CP19" s="15"/>
      <c r="CQ19" s="15"/>
      <c r="CS19" s="15"/>
    </row>
    <row r="20" spans="3:97" ht="15" customHeight="1">
      <c r="D20" s="60"/>
      <c r="M20" s="60"/>
      <c r="T20" s="57"/>
      <c r="U20" s="59"/>
      <c r="AG20" s="58"/>
      <c r="AH20" s="58"/>
      <c r="AI20" s="58"/>
      <c r="AJ20" s="58"/>
      <c r="AK20" s="58"/>
      <c r="AM20" s="21"/>
      <c r="AN20" s="21"/>
      <c r="AU20" s="85"/>
      <c r="AW20" s="58"/>
      <c r="AX20" s="58"/>
      <c r="AY20" s="58"/>
      <c r="AZ20" s="58"/>
      <c r="BA20" s="58"/>
      <c r="BL20" s="78"/>
      <c r="BM20" s="57"/>
      <c r="BN20" s="57"/>
      <c r="BO20" s="15"/>
      <c r="BP20" s="15"/>
      <c r="BQ20" s="99" t="s">
        <v>209</v>
      </c>
      <c r="BR20" s="55"/>
      <c r="BS20" s="55"/>
      <c r="BT20" s="55"/>
      <c r="CB20" s="57"/>
      <c r="CD20" s="59"/>
      <c r="CE20" s="57"/>
      <c r="CF20" s="59"/>
      <c r="CG20" s="167"/>
      <c r="CH20" s="167"/>
      <c r="CI20" s="167"/>
      <c r="CJ20" s="167"/>
      <c r="CK20" s="167"/>
      <c r="CL20" s="57"/>
      <c r="CM20" s="57"/>
      <c r="CO20" s="15"/>
      <c r="CP20" s="15"/>
      <c r="CQ20" s="15"/>
    </row>
    <row r="21" spans="3:97" ht="15" customHeight="1">
      <c r="D21" s="60"/>
      <c r="G21" s="60"/>
      <c r="H21" s="60"/>
      <c r="I21" s="59"/>
      <c r="J21" s="60"/>
      <c r="K21" s="60"/>
      <c r="L21" s="60"/>
      <c r="M21" s="60"/>
      <c r="P21" s="15"/>
      <c r="T21" s="57"/>
      <c r="U21" s="59"/>
      <c r="AG21" s="58"/>
      <c r="AH21" s="58"/>
      <c r="AI21" s="58"/>
      <c r="AJ21" s="58"/>
      <c r="AK21" s="58"/>
      <c r="AM21" s="20"/>
      <c r="AN21" s="112" t="s">
        <v>290</v>
      </c>
      <c r="AO21" s="55"/>
      <c r="AP21" s="55"/>
      <c r="AQ21" s="55"/>
      <c r="AT21" s="57"/>
      <c r="AU21" s="85"/>
      <c r="AV21" s="57"/>
      <c r="AW21" s="58"/>
      <c r="AX21" s="58"/>
      <c r="AY21" s="58"/>
      <c r="AZ21" s="58"/>
      <c r="BA21" s="56"/>
      <c r="BB21" s="55"/>
      <c r="BC21" s="55"/>
      <c r="BD21" s="99" t="s">
        <v>206</v>
      </c>
      <c r="BE21" s="55"/>
      <c r="BF21" s="55"/>
      <c r="BG21" s="55"/>
      <c r="BL21" s="85"/>
      <c r="BM21" s="57"/>
      <c r="BN21" s="57"/>
      <c r="BO21" s="57"/>
      <c r="BP21" s="50"/>
      <c r="BQ21" s="15"/>
      <c r="BR21" s="55" t="s">
        <v>202</v>
      </c>
      <c r="BS21" s="55"/>
      <c r="BT21" s="55"/>
      <c r="CB21" s="57"/>
      <c r="CD21" s="59"/>
      <c r="CE21" s="57"/>
      <c r="CF21" s="59"/>
      <c r="CG21" s="167"/>
      <c r="CH21" s="167"/>
      <c r="CI21" s="167"/>
      <c r="CJ21" s="167"/>
      <c r="CK21" s="167"/>
      <c r="CL21" s="57"/>
      <c r="CM21" s="57"/>
    </row>
    <row r="22" spans="3:97" ht="15" customHeight="1">
      <c r="D22" s="60"/>
      <c r="G22" s="60"/>
      <c r="I22" s="15"/>
      <c r="P22" s="15"/>
      <c r="T22" s="57"/>
      <c r="U22" s="59"/>
      <c r="AF22" s="57"/>
      <c r="AG22" s="57"/>
      <c r="AH22" s="57"/>
      <c r="AI22" s="57"/>
      <c r="AJ22" s="57"/>
      <c r="AK22" s="57"/>
      <c r="AM22" s="54"/>
      <c r="AN22" s="55"/>
      <c r="AO22" s="55" t="s">
        <v>268</v>
      </c>
      <c r="AP22" s="55"/>
      <c r="AQ22" s="55"/>
      <c r="AR22" s="58"/>
      <c r="AS22" s="58"/>
      <c r="AU22" s="85"/>
      <c r="AV22" s="57"/>
      <c r="AW22" s="58"/>
      <c r="BA22" s="52"/>
      <c r="BB22" s="55"/>
      <c r="BC22" s="55"/>
      <c r="BD22" s="55"/>
      <c r="BE22" s="55" t="s">
        <v>201</v>
      </c>
      <c r="BF22" s="55"/>
      <c r="BG22" s="61"/>
      <c r="BL22" s="85"/>
      <c r="BM22" s="57"/>
      <c r="BN22" s="57"/>
      <c r="BO22" s="57"/>
      <c r="BP22" s="50"/>
      <c r="BQ22" s="50"/>
      <c r="CD22" s="60"/>
      <c r="CF22" s="60"/>
    </row>
    <row r="23" spans="3:97" ht="15" customHeight="1" thickBot="1">
      <c r="D23" s="94" t="s">
        <v>214</v>
      </c>
      <c r="G23" s="94" t="s">
        <v>214</v>
      </c>
      <c r="I23" s="15"/>
      <c r="J23" s="15"/>
      <c r="K23" s="15"/>
      <c r="L23" s="15"/>
      <c r="M23" s="15"/>
      <c r="N23" s="15"/>
      <c r="O23" s="15"/>
      <c r="P23" s="15"/>
      <c r="T23" s="57"/>
      <c r="U23" s="90" t="s">
        <v>214</v>
      </c>
      <c r="Z23" s="55"/>
      <c r="AA23" s="55"/>
      <c r="AB23" s="99" t="s">
        <v>205</v>
      </c>
      <c r="AC23" s="55"/>
      <c r="AD23" s="55"/>
      <c r="AE23" s="55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8"/>
      <c r="AR23" s="58"/>
      <c r="AS23" s="96" t="s">
        <v>214</v>
      </c>
      <c r="AT23" s="57"/>
      <c r="AU23" s="91" t="s">
        <v>213</v>
      </c>
      <c r="AV23" s="57"/>
      <c r="AW23" s="168"/>
      <c r="BA23" s="20"/>
      <c r="BB23" s="52"/>
      <c r="BC23" s="61"/>
      <c r="BD23" s="61"/>
      <c r="BE23" s="61" t="s">
        <v>202</v>
      </c>
      <c r="BF23" s="61"/>
      <c r="BG23" s="61"/>
      <c r="BL23" s="89" t="s">
        <v>213</v>
      </c>
      <c r="BM23" s="57"/>
      <c r="BO23" s="58"/>
      <c r="BP23" s="50"/>
      <c r="BQ23" s="50"/>
      <c r="CD23" s="60"/>
      <c r="CF23" s="60"/>
    </row>
    <row r="24" spans="3:97" ht="15" customHeight="1" thickBot="1">
      <c r="C24" s="11"/>
      <c r="D24" s="12"/>
      <c r="E24" s="12"/>
      <c r="F24" s="12"/>
      <c r="G24" s="12"/>
      <c r="H24" s="13"/>
      <c r="J24" s="15"/>
      <c r="K24" s="55"/>
      <c r="L24" s="99" t="s">
        <v>210</v>
      </c>
      <c r="M24" s="55"/>
      <c r="N24" s="55"/>
      <c r="O24" s="55"/>
      <c r="P24" s="57"/>
      <c r="Q24" s="11"/>
      <c r="R24" s="12"/>
      <c r="S24" s="12"/>
      <c r="T24" s="12"/>
      <c r="U24" s="12"/>
      <c r="V24" s="12"/>
      <c r="W24" s="13"/>
      <c r="Z24" s="52"/>
      <c r="AA24" s="55"/>
      <c r="AB24" s="55"/>
      <c r="AC24" s="55" t="s">
        <v>201</v>
      </c>
      <c r="AD24" s="55"/>
      <c r="AE24" s="62"/>
      <c r="AF24" s="58"/>
      <c r="AG24" s="58"/>
      <c r="AH24" s="58"/>
      <c r="AI24" s="58"/>
      <c r="AJ24" s="58"/>
      <c r="AK24" s="58"/>
      <c r="AL24" s="58"/>
      <c r="AM24" s="58"/>
      <c r="AN24" s="58"/>
      <c r="AP24" s="58"/>
      <c r="AQ24" s="58"/>
      <c r="AR24" s="11"/>
      <c r="AS24" s="12"/>
      <c r="AT24" s="12"/>
      <c r="AU24" s="12"/>
      <c r="AV24" s="12"/>
      <c r="AW24" s="12"/>
      <c r="AX24" s="13"/>
      <c r="BA24" s="20"/>
      <c r="BB24" s="20"/>
      <c r="BC24" s="52"/>
      <c r="BD24" s="61"/>
      <c r="BE24" s="61" t="s">
        <v>199</v>
      </c>
      <c r="BF24" s="61"/>
      <c r="BG24" s="61"/>
      <c r="BI24" s="11"/>
      <c r="BJ24" s="12"/>
      <c r="BK24" s="12"/>
      <c r="BL24" s="12"/>
      <c r="BM24" s="12"/>
      <c r="BN24" s="12"/>
      <c r="BO24" s="13"/>
      <c r="BP24" s="89" t="s">
        <v>213</v>
      </c>
      <c r="BQ24" s="78"/>
      <c r="BR24" s="78"/>
      <c r="BS24" s="78"/>
      <c r="BT24" s="89" t="s">
        <v>213</v>
      </c>
      <c r="BU24" s="542" t="s">
        <v>233</v>
      </c>
      <c r="BV24" s="543"/>
      <c r="BW24" s="543"/>
      <c r="BX24" s="543"/>
      <c r="BY24" s="543"/>
      <c r="BZ24" s="543"/>
      <c r="CA24" s="544"/>
      <c r="CD24" s="60"/>
      <c r="CF24" s="60"/>
    </row>
    <row r="25" spans="3:97" ht="15" customHeight="1">
      <c r="C25" s="14"/>
      <c r="D25" s="540" t="s">
        <v>187</v>
      </c>
      <c r="E25" s="540"/>
      <c r="F25" s="540"/>
      <c r="G25" s="540"/>
      <c r="H25" s="16"/>
      <c r="J25" s="15"/>
      <c r="K25" s="52"/>
      <c r="L25" s="55"/>
      <c r="M25" s="55" t="s">
        <v>208</v>
      </c>
      <c r="N25" s="55"/>
      <c r="O25" s="55"/>
      <c r="P25" s="58"/>
      <c r="Q25" s="14"/>
      <c r="R25" s="541" t="s">
        <v>161</v>
      </c>
      <c r="S25" s="541"/>
      <c r="T25" s="541"/>
      <c r="U25" s="541"/>
      <c r="V25" s="541"/>
      <c r="W25" s="16"/>
      <c r="Z25" s="20"/>
      <c r="AA25" s="52"/>
      <c r="AB25" s="61"/>
      <c r="AC25" s="61" t="s">
        <v>199</v>
      </c>
      <c r="AD25" s="61"/>
      <c r="AE25" s="62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14"/>
      <c r="AS25" s="540" t="s">
        <v>189</v>
      </c>
      <c r="AT25" s="540"/>
      <c r="AU25" s="540"/>
      <c r="AV25" s="540"/>
      <c r="AW25" s="540"/>
      <c r="AX25" s="16"/>
      <c r="BA25" s="20"/>
      <c r="BB25" s="20"/>
      <c r="BC25" s="20"/>
      <c r="BD25" s="52"/>
      <c r="BI25" s="14"/>
      <c r="BJ25" s="541" t="s">
        <v>160</v>
      </c>
      <c r="BK25" s="541"/>
      <c r="BL25" s="541"/>
      <c r="BM25" s="541"/>
      <c r="BN25" s="541"/>
      <c r="BO25" s="16"/>
      <c r="CD25" s="60"/>
      <c r="CF25" s="60"/>
    </row>
    <row r="26" spans="3:97" ht="15" customHeight="1" thickBot="1">
      <c r="C26" s="14"/>
      <c r="D26" s="540"/>
      <c r="E26" s="540"/>
      <c r="F26" s="540"/>
      <c r="G26" s="540"/>
      <c r="H26" s="16"/>
      <c r="J26" s="15"/>
      <c r="K26" s="20"/>
      <c r="L26" s="20"/>
      <c r="P26" s="58"/>
      <c r="Q26" s="14"/>
      <c r="R26" s="541"/>
      <c r="S26" s="541"/>
      <c r="T26" s="541"/>
      <c r="U26" s="541"/>
      <c r="V26" s="541"/>
      <c r="W26" s="16"/>
      <c r="Z26" s="20"/>
      <c r="AA26" s="20"/>
      <c r="AB26" s="20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14"/>
      <c r="AS26" s="540"/>
      <c r="AT26" s="540"/>
      <c r="AU26" s="540"/>
      <c r="AV26" s="540"/>
      <c r="AW26" s="540"/>
      <c r="AX26" s="16"/>
      <c r="BA26" s="20"/>
      <c r="BB26" s="20"/>
      <c r="BC26" s="20"/>
      <c r="BD26" s="20"/>
      <c r="BI26" s="14"/>
      <c r="BJ26" s="541"/>
      <c r="BK26" s="541"/>
      <c r="BL26" s="541"/>
      <c r="BM26" s="541"/>
      <c r="BN26" s="541"/>
      <c r="BO26" s="16"/>
      <c r="CD26" s="60"/>
      <c r="CF26" s="60"/>
    </row>
    <row r="27" spans="3:97" ht="15" customHeight="1" thickBot="1">
      <c r="C27" s="14"/>
      <c r="D27" s="135" t="s">
        <v>219</v>
      </c>
      <c r="E27" s="71" t="s">
        <v>225</v>
      </c>
      <c r="F27" s="128" t="s">
        <v>366</v>
      </c>
      <c r="G27" s="65"/>
      <c r="H27" s="16"/>
      <c r="I27" s="89" t="s">
        <v>213</v>
      </c>
      <c r="J27" s="86"/>
      <c r="K27" s="88"/>
      <c r="L27" s="86"/>
      <c r="M27" s="88"/>
      <c r="N27" s="88"/>
      <c r="O27" s="88"/>
      <c r="P27" s="89" t="s">
        <v>213</v>
      </c>
      <c r="Q27" s="14"/>
      <c r="R27" s="138" t="s">
        <v>219</v>
      </c>
      <c r="S27" s="138" t="s">
        <v>219</v>
      </c>
      <c r="T27" s="138" t="s">
        <v>219</v>
      </c>
      <c r="U27" s="142"/>
      <c r="V27" s="137"/>
      <c r="W27" s="16"/>
      <c r="X27" s="89" t="s">
        <v>214</v>
      </c>
      <c r="Y27" s="105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9" t="s">
        <v>213</v>
      </c>
      <c r="AR27" s="14"/>
      <c r="AS27" s="65"/>
      <c r="AT27" s="65"/>
      <c r="AU27" s="65"/>
      <c r="AV27" s="65"/>
      <c r="AW27" s="65"/>
      <c r="AX27" s="16"/>
      <c r="AY27" s="89" t="s">
        <v>213</v>
      </c>
      <c r="AZ27" s="87"/>
      <c r="BA27" s="87"/>
      <c r="BB27" s="87"/>
      <c r="BC27" s="87"/>
      <c r="BD27" s="87"/>
      <c r="BE27" s="87"/>
      <c r="BF27" s="87"/>
      <c r="BG27" s="87"/>
      <c r="BH27" s="89" t="s">
        <v>213</v>
      </c>
      <c r="BI27" s="14"/>
      <c r="BJ27" s="68" t="s">
        <v>219</v>
      </c>
      <c r="BK27" s="68" t="s">
        <v>219</v>
      </c>
      <c r="BL27" s="68" t="s">
        <v>219</v>
      </c>
      <c r="BM27" s="68" t="s">
        <v>219</v>
      </c>
      <c r="BO27" s="16"/>
      <c r="BU27" s="542" t="s">
        <v>416</v>
      </c>
      <c r="BV27" s="543"/>
      <c r="BW27" s="543"/>
      <c r="BX27" s="543"/>
      <c r="BY27" s="543"/>
      <c r="BZ27" s="543"/>
      <c r="CA27" s="544"/>
      <c r="CB27" s="94" t="s">
        <v>213</v>
      </c>
      <c r="CC27" s="60"/>
      <c r="CD27" s="60"/>
      <c r="CF27" s="60"/>
    </row>
    <row r="28" spans="3:97" ht="15" customHeight="1" thickBot="1">
      <c r="C28" s="14"/>
      <c r="D28" s="134"/>
      <c r="E28" s="136" t="s">
        <v>225</v>
      </c>
      <c r="F28" s="65"/>
      <c r="G28" s="65"/>
      <c r="H28" s="16"/>
      <c r="I28" s="15"/>
      <c r="J28" s="15"/>
      <c r="Q28" s="14"/>
      <c r="R28" s="139" t="s">
        <v>219</v>
      </c>
      <c r="S28" s="139" t="s">
        <v>219</v>
      </c>
      <c r="T28" s="139" t="s">
        <v>219</v>
      </c>
      <c r="U28" s="142"/>
      <c r="V28" s="137"/>
      <c r="W28" s="16"/>
      <c r="AR28" s="14"/>
      <c r="AS28" s="76" t="s">
        <v>221</v>
      </c>
      <c r="AT28" s="76" t="s">
        <v>221</v>
      </c>
      <c r="AU28" s="72" t="s">
        <v>228</v>
      </c>
      <c r="AV28" s="65"/>
      <c r="AW28" s="65"/>
      <c r="AX28" s="16"/>
      <c r="BI28" s="14"/>
      <c r="BJ28" s="68" t="s">
        <v>219</v>
      </c>
      <c r="BK28" s="68" t="s">
        <v>219</v>
      </c>
      <c r="BL28" s="68" t="s">
        <v>219</v>
      </c>
      <c r="BM28" s="68" t="s">
        <v>219</v>
      </c>
      <c r="BO28" s="16"/>
      <c r="CD28" s="60"/>
      <c r="CF28" s="60"/>
    </row>
    <row r="29" spans="3:97" ht="15" customHeight="1" thickBot="1">
      <c r="C29" s="14"/>
      <c r="D29" s="134"/>
      <c r="G29" s="65"/>
      <c r="H29" s="16"/>
      <c r="J29" s="15"/>
      <c r="Q29" s="14"/>
      <c r="R29" s="138" t="s">
        <v>219</v>
      </c>
      <c r="S29" s="138" t="s">
        <v>219</v>
      </c>
      <c r="T29" s="138" t="s">
        <v>219</v>
      </c>
      <c r="U29" s="142"/>
      <c r="V29" s="137"/>
      <c r="W29" s="16"/>
      <c r="AR29" s="14"/>
      <c r="AS29" s="76" t="s">
        <v>221</v>
      </c>
      <c r="AT29" s="76" t="s">
        <v>221</v>
      </c>
      <c r="AU29" s="65"/>
      <c r="AV29" s="65"/>
      <c r="AW29" s="65"/>
      <c r="AX29" s="16"/>
      <c r="BI29" s="14"/>
      <c r="BJ29" s="68" t="s">
        <v>219</v>
      </c>
      <c r="BK29" s="68" t="s">
        <v>219</v>
      </c>
      <c r="BL29" s="68" t="s">
        <v>219</v>
      </c>
      <c r="BM29" s="68" t="s">
        <v>219</v>
      </c>
      <c r="BO29" s="16"/>
      <c r="BU29" s="542" t="s">
        <v>237</v>
      </c>
      <c r="BV29" s="543"/>
      <c r="BW29" s="543"/>
      <c r="BX29" s="543"/>
      <c r="BY29" s="543"/>
      <c r="BZ29" s="543"/>
      <c r="CA29" s="544"/>
      <c r="CB29" s="94" t="s">
        <v>213</v>
      </c>
      <c r="CC29" s="60"/>
      <c r="CD29" s="60"/>
      <c r="CF29" s="60"/>
    </row>
    <row r="30" spans="3:97" ht="15" customHeight="1" thickBot="1">
      <c r="C30" s="14"/>
      <c r="D30" s="134"/>
      <c r="G30" s="65"/>
      <c r="H30" s="16"/>
      <c r="J30" s="15"/>
      <c r="Q30" s="14"/>
      <c r="R30" s="139" t="s">
        <v>219</v>
      </c>
      <c r="S30" s="139" t="s">
        <v>219</v>
      </c>
      <c r="T30" s="139" t="s">
        <v>219</v>
      </c>
      <c r="U30" s="142"/>
      <c r="V30" s="137"/>
      <c r="W30" s="16"/>
      <c r="AR30" s="14"/>
      <c r="AS30" s="76" t="s">
        <v>221</v>
      </c>
      <c r="AT30" s="76" t="s">
        <v>221</v>
      </c>
      <c r="AU30" s="65"/>
      <c r="AV30" s="65"/>
      <c r="AW30" s="65"/>
      <c r="AX30" s="16"/>
      <c r="AY30" s="165" t="s">
        <v>213</v>
      </c>
      <c r="AZ30" s="163"/>
      <c r="BA30" s="163"/>
      <c r="BB30" s="163"/>
      <c r="BE30" s="163"/>
      <c r="BF30" s="163"/>
      <c r="BG30" s="163"/>
      <c r="BH30" s="165" t="s">
        <v>213</v>
      </c>
      <c r="BI30" s="14"/>
      <c r="BJ30" s="68" t="s">
        <v>219</v>
      </c>
      <c r="BK30" s="68" t="s">
        <v>219</v>
      </c>
      <c r="BL30" s="68" t="s">
        <v>219</v>
      </c>
      <c r="BM30" s="68" t="s">
        <v>219</v>
      </c>
      <c r="BO30" s="16"/>
      <c r="BU30" s="15"/>
      <c r="BV30" s="145"/>
      <c r="BW30" s="145"/>
      <c r="BX30" s="145"/>
      <c r="BY30" s="145"/>
      <c r="BZ30" s="145"/>
      <c r="CA30" s="15"/>
      <c r="CB30" s="57"/>
      <c r="CF30" s="60"/>
    </row>
    <row r="31" spans="3:97" ht="15" customHeight="1" thickBot="1">
      <c r="C31" s="14"/>
      <c r="D31" s="65"/>
      <c r="E31" s="65"/>
      <c r="F31" s="65"/>
      <c r="G31" s="65"/>
      <c r="H31" s="16"/>
      <c r="J31" s="15"/>
      <c r="Q31" s="14"/>
      <c r="R31" s="140" t="s">
        <v>222</v>
      </c>
      <c r="S31" s="141" t="s">
        <v>125</v>
      </c>
      <c r="T31" s="106" t="s">
        <v>225</v>
      </c>
      <c r="U31" s="71" t="s">
        <v>225</v>
      </c>
      <c r="V31" s="71" t="s">
        <v>225</v>
      </c>
      <c r="W31" s="16"/>
      <c r="X31" s="89" t="s">
        <v>213</v>
      </c>
      <c r="Y31" s="78"/>
      <c r="Z31" s="78"/>
      <c r="AA31" s="78"/>
      <c r="AB31" s="78"/>
      <c r="AC31" s="78"/>
      <c r="AD31" s="78"/>
      <c r="AE31" s="89" t="s">
        <v>213</v>
      </c>
      <c r="AF31" s="542" t="s">
        <v>233</v>
      </c>
      <c r="AG31" s="543"/>
      <c r="AH31" s="543"/>
      <c r="AI31" s="543"/>
      <c r="AJ31" s="543"/>
      <c r="AK31" s="543"/>
      <c r="AL31" s="544"/>
      <c r="AR31" s="14"/>
      <c r="AS31" s="65"/>
      <c r="AT31" s="65"/>
      <c r="AU31" s="65"/>
      <c r="AV31" s="65"/>
      <c r="AW31" s="65"/>
      <c r="AX31" s="16"/>
      <c r="AZ31" s="58"/>
      <c r="BA31" s="58"/>
      <c r="BB31" s="163"/>
      <c r="BC31" s="58"/>
      <c r="BD31" s="58"/>
      <c r="BE31" s="163"/>
      <c r="BI31" s="14"/>
      <c r="BJ31" s="69" t="s">
        <v>222</v>
      </c>
      <c r="BK31" s="70" t="s">
        <v>125</v>
      </c>
      <c r="BL31" s="71" t="s">
        <v>225</v>
      </c>
      <c r="BM31" s="71" t="s">
        <v>225</v>
      </c>
      <c r="BN31" s="79" t="s">
        <v>234</v>
      </c>
      <c r="BO31" s="16"/>
      <c r="BP31" s="93" t="s">
        <v>214</v>
      </c>
      <c r="BQ31" s="60"/>
      <c r="BU31" s="542" t="s">
        <v>417</v>
      </c>
      <c r="BV31" s="543"/>
      <c r="BW31" s="543"/>
      <c r="BX31" s="543"/>
      <c r="BY31" s="543"/>
      <c r="BZ31" s="543"/>
      <c r="CA31" s="544"/>
      <c r="CB31" s="94" t="s">
        <v>213</v>
      </c>
      <c r="CC31" s="60"/>
      <c r="CD31" s="60"/>
      <c r="CE31" s="60"/>
      <c r="CF31" s="60"/>
    </row>
    <row r="32" spans="3:97" ht="15" customHeight="1" thickBot="1">
      <c r="C32" s="14"/>
      <c r="D32" s="65"/>
      <c r="E32" s="65"/>
      <c r="F32" s="65"/>
      <c r="G32" s="65"/>
      <c r="H32" s="16"/>
      <c r="J32" s="15"/>
      <c r="Q32" s="14"/>
      <c r="R32" s="72" t="s">
        <v>228</v>
      </c>
      <c r="S32" s="73" t="s">
        <v>230</v>
      </c>
      <c r="T32" s="74" t="s">
        <v>231</v>
      </c>
      <c r="U32" s="67" t="s">
        <v>258</v>
      </c>
      <c r="V32" s="128" t="s">
        <v>225</v>
      </c>
      <c r="W32" s="16"/>
      <c r="AD32" s="20"/>
      <c r="AE32" s="20"/>
      <c r="AF32" s="15"/>
      <c r="AG32" s="541"/>
      <c r="AH32" s="541"/>
      <c r="AI32" s="541"/>
      <c r="AJ32" s="541"/>
      <c r="AK32" s="541"/>
      <c r="AL32" s="15"/>
      <c r="AR32" s="14"/>
      <c r="AS32" s="65"/>
      <c r="AT32" s="65"/>
      <c r="AU32" s="65"/>
      <c r="AV32" s="65"/>
      <c r="AW32" s="65"/>
      <c r="AX32" s="16"/>
      <c r="BB32" s="163"/>
      <c r="BD32" s="58"/>
      <c r="BE32" s="163"/>
      <c r="BF32" s="58"/>
      <c r="BG32" s="58"/>
      <c r="BI32" s="14"/>
      <c r="BJ32" s="74" t="s">
        <v>231</v>
      </c>
      <c r="BK32" s="73" t="s">
        <v>230</v>
      </c>
      <c r="BL32" s="74" t="s">
        <v>231</v>
      </c>
      <c r="BM32" s="77" t="s">
        <v>223</v>
      </c>
      <c r="BN32" s="73" t="s">
        <v>230</v>
      </c>
      <c r="BO32" s="16"/>
      <c r="BQ32" s="60"/>
      <c r="CF32" s="60"/>
    </row>
    <row r="33" spans="3:85" ht="15" customHeight="1" thickBot="1">
      <c r="C33" s="14"/>
      <c r="D33" s="65"/>
      <c r="E33" s="65"/>
      <c r="F33" s="65"/>
      <c r="G33" s="65"/>
      <c r="H33" s="16"/>
      <c r="J33" s="15"/>
      <c r="K33" s="15"/>
      <c r="L33" s="15"/>
      <c r="M33" s="15"/>
      <c r="N33" s="15"/>
      <c r="Q33" s="14"/>
      <c r="R33" s="80"/>
      <c r="S33" s="80"/>
      <c r="T33" s="80"/>
      <c r="U33" s="147"/>
      <c r="V33" s="147"/>
      <c r="W33" s="16"/>
      <c r="X33" s="94" t="s">
        <v>214</v>
      </c>
      <c r="Y33" s="60"/>
      <c r="Z33" s="60"/>
      <c r="AA33" s="60"/>
      <c r="AB33" s="60"/>
      <c r="AD33" s="20"/>
      <c r="AE33" s="54"/>
      <c r="AF33" s="99" t="s">
        <v>289</v>
      </c>
      <c r="AG33" s="55"/>
      <c r="AH33" s="55"/>
      <c r="AI33" s="55"/>
      <c r="AJ33" s="63"/>
      <c r="AK33" s="63"/>
      <c r="AL33" s="15"/>
      <c r="AR33" s="14"/>
      <c r="AS33" s="65"/>
      <c r="AT33" s="65"/>
      <c r="AU33" s="65"/>
      <c r="AV33" s="65"/>
      <c r="AW33" s="65"/>
      <c r="AX33" s="16"/>
      <c r="BB33" s="163"/>
      <c r="BD33" s="58"/>
      <c r="BE33" s="163"/>
      <c r="BF33" s="58"/>
      <c r="BG33" s="58"/>
      <c r="BI33" s="14"/>
      <c r="BK33" s="80"/>
      <c r="BL33" s="80"/>
      <c r="BM33" s="80"/>
      <c r="BO33" s="16"/>
      <c r="BQ33" s="60"/>
      <c r="BU33" s="542" t="s">
        <v>250</v>
      </c>
      <c r="BV33" s="543"/>
      <c r="BW33" s="543"/>
      <c r="BX33" s="543"/>
      <c r="BY33" s="543"/>
      <c r="BZ33" s="543"/>
      <c r="CA33" s="544"/>
      <c r="CB33" s="94" t="s">
        <v>213</v>
      </c>
      <c r="CC33" s="60"/>
      <c r="CD33" s="60"/>
      <c r="CE33" s="60"/>
      <c r="CF33" s="60"/>
      <c r="CG33" s="58"/>
    </row>
    <row r="34" spans="3:85" ht="15" customHeight="1" thickBot="1">
      <c r="C34" s="17"/>
      <c r="D34" s="18"/>
      <c r="E34" s="18"/>
      <c r="F34" s="18"/>
      <c r="G34" s="18"/>
      <c r="H34" s="19"/>
      <c r="J34" s="15"/>
      <c r="Q34" s="17"/>
      <c r="R34" s="18"/>
      <c r="S34" s="18"/>
      <c r="T34" s="18"/>
      <c r="U34" s="18"/>
      <c r="V34" s="18"/>
      <c r="W34" s="19"/>
      <c r="AB34" s="60"/>
      <c r="AD34" s="54"/>
      <c r="AE34" s="55"/>
      <c r="AF34" s="55"/>
      <c r="AG34" s="55" t="s">
        <v>373</v>
      </c>
      <c r="AH34" s="55"/>
      <c r="AI34" s="55"/>
      <c r="AJ34" s="15"/>
      <c r="AK34" s="15"/>
      <c r="AL34" s="15"/>
      <c r="AR34" s="17"/>
      <c r="AS34" s="18"/>
      <c r="AT34" s="18"/>
      <c r="AU34" s="18"/>
      <c r="AV34" s="18"/>
      <c r="AW34" s="18"/>
      <c r="AX34" s="19"/>
      <c r="BB34" s="163"/>
      <c r="BD34" s="58"/>
      <c r="BE34" s="163"/>
      <c r="BF34" s="58"/>
      <c r="BG34" s="58"/>
      <c r="BI34" s="17"/>
      <c r="BJ34" s="18"/>
      <c r="BK34" s="18"/>
      <c r="BL34" s="18"/>
      <c r="BM34" s="18"/>
      <c r="BN34" s="18"/>
      <c r="BO34" s="19"/>
      <c r="BQ34" s="60"/>
      <c r="BT34" s="96"/>
      <c r="CF34" s="60"/>
      <c r="CG34" s="58"/>
    </row>
    <row r="35" spans="3:85" ht="15" customHeight="1" thickBot="1">
      <c r="C35" s="15"/>
      <c r="D35" s="15"/>
      <c r="E35" s="15"/>
      <c r="F35" s="15"/>
      <c r="G35" s="15"/>
      <c r="H35" s="15"/>
      <c r="J35" s="15"/>
      <c r="Q35" s="15"/>
      <c r="R35" s="15"/>
      <c r="S35" s="15"/>
      <c r="T35" s="91" t="s">
        <v>213</v>
      </c>
      <c r="U35" s="15"/>
      <c r="V35" s="15"/>
      <c r="W35" s="15"/>
      <c r="AB35" s="60"/>
      <c r="AR35" s="15"/>
      <c r="AS35" s="15"/>
      <c r="AT35" s="15"/>
      <c r="AU35" s="91" t="s">
        <v>214</v>
      </c>
      <c r="AV35" s="15"/>
      <c r="AW35" s="15"/>
      <c r="AX35" s="15"/>
      <c r="BB35" s="163"/>
      <c r="BD35" s="58"/>
      <c r="BE35" s="163"/>
      <c r="BF35" s="58"/>
      <c r="BG35" s="58"/>
      <c r="BL35" s="91" t="s">
        <v>214</v>
      </c>
      <c r="BQ35" s="60"/>
      <c r="BU35" s="542" t="s">
        <v>251</v>
      </c>
      <c r="BV35" s="543"/>
      <c r="BW35" s="543"/>
      <c r="BX35" s="543"/>
      <c r="BY35" s="543"/>
      <c r="BZ35" s="543"/>
      <c r="CA35" s="544"/>
      <c r="CB35" s="94" t="s">
        <v>213</v>
      </c>
      <c r="CC35" s="60"/>
      <c r="CD35" s="60"/>
      <c r="CE35" s="60"/>
      <c r="CF35" s="60"/>
      <c r="CG35" s="58"/>
    </row>
    <row r="36" spans="3:85" ht="15" customHeight="1" thickBot="1">
      <c r="C36" s="15"/>
      <c r="D36" s="15"/>
      <c r="E36" s="15"/>
      <c r="F36" s="15"/>
      <c r="G36" s="15"/>
      <c r="H36" s="15"/>
      <c r="J36" s="15"/>
      <c r="Q36" s="15"/>
      <c r="R36" s="15"/>
      <c r="S36" s="15"/>
      <c r="T36" s="84"/>
      <c r="U36" s="56"/>
      <c r="V36" s="55"/>
      <c r="W36" s="99" t="s">
        <v>265</v>
      </c>
      <c r="X36" s="55"/>
      <c r="Y36" s="55"/>
      <c r="Z36" s="55"/>
      <c r="AB36" s="60"/>
      <c r="AR36" s="15"/>
      <c r="AS36" s="15"/>
      <c r="AT36" s="15"/>
      <c r="AU36" s="86"/>
      <c r="AV36" s="55"/>
      <c r="AW36" s="99" t="s">
        <v>212</v>
      </c>
      <c r="AX36" s="55"/>
      <c r="AY36" s="55"/>
      <c r="AZ36" s="55"/>
      <c r="BB36" s="164"/>
      <c r="BD36" s="58"/>
      <c r="BE36" s="163"/>
      <c r="BF36" s="131" t="s">
        <v>211</v>
      </c>
      <c r="BG36" s="55"/>
      <c r="BH36" s="55"/>
      <c r="BI36" s="55"/>
      <c r="BJ36" s="55"/>
      <c r="BK36" s="55"/>
      <c r="BL36" s="88"/>
      <c r="BQ36" s="60"/>
      <c r="BU36" s="15"/>
      <c r="BV36" s="15"/>
      <c r="BW36" s="15"/>
      <c r="BX36" s="63"/>
      <c r="BY36" s="63"/>
      <c r="BZ36" s="63"/>
      <c r="CA36" s="15"/>
      <c r="CB36" s="57"/>
      <c r="CE36" s="58"/>
      <c r="CF36" s="60"/>
      <c r="CG36" s="58"/>
    </row>
    <row r="37" spans="3:85" ht="15" customHeight="1" thickBot="1">
      <c r="S37" s="57"/>
      <c r="T37" s="84"/>
      <c r="U37" s="62"/>
      <c r="V37" s="61"/>
      <c r="W37" s="55"/>
      <c r="X37" s="55" t="s">
        <v>266</v>
      </c>
      <c r="Y37" s="55"/>
      <c r="Z37" s="55"/>
      <c r="AB37" s="60"/>
      <c r="AT37" s="58"/>
      <c r="AU37" s="88"/>
      <c r="AV37" s="55"/>
      <c r="AW37" s="55"/>
      <c r="AX37" s="55" t="s">
        <v>203</v>
      </c>
      <c r="AY37" s="55"/>
      <c r="AZ37" s="55"/>
      <c r="BB37" s="164"/>
      <c r="BE37" s="163"/>
      <c r="BF37" s="15"/>
      <c r="BG37" s="55" t="s">
        <v>202</v>
      </c>
      <c r="BH37" s="55"/>
      <c r="BI37" s="55"/>
      <c r="BJ37" s="61"/>
      <c r="BK37" s="61"/>
      <c r="BL37" s="88"/>
      <c r="BQ37" s="60"/>
      <c r="BU37" s="542" t="s">
        <v>252</v>
      </c>
      <c r="BV37" s="543"/>
      <c r="BW37" s="543"/>
      <c r="BX37" s="543"/>
      <c r="BY37" s="543"/>
      <c r="BZ37" s="543"/>
      <c r="CA37" s="544"/>
      <c r="CB37" s="94" t="s">
        <v>213</v>
      </c>
      <c r="CC37" s="60"/>
      <c r="CD37" s="60"/>
      <c r="CE37" s="60"/>
      <c r="CF37" s="60"/>
      <c r="CG37" s="58"/>
    </row>
    <row r="38" spans="3:85" ht="15" customHeight="1" thickBot="1">
      <c r="S38" s="57"/>
      <c r="T38" s="84"/>
      <c r="AB38" s="60"/>
      <c r="AT38" s="58"/>
      <c r="AU38" s="88"/>
      <c r="AV38" s="58"/>
      <c r="BB38" s="163"/>
      <c r="BE38" s="163"/>
      <c r="BF38" s="15"/>
      <c r="BG38" s="55" t="s">
        <v>199</v>
      </c>
      <c r="BJ38" s="61"/>
      <c r="BK38" s="61"/>
      <c r="BL38" s="88"/>
      <c r="BM38" s="58"/>
      <c r="BQ38" s="60"/>
    </row>
    <row r="39" spans="3:85" ht="15" customHeight="1" thickBot="1">
      <c r="S39" s="57"/>
      <c r="T39" s="84"/>
      <c r="U39" s="57"/>
      <c r="AB39" s="60"/>
      <c r="AC39" s="55"/>
      <c r="AD39" s="55"/>
      <c r="AE39" s="55" t="s">
        <v>249</v>
      </c>
      <c r="AF39" s="55"/>
      <c r="AG39" s="55"/>
      <c r="AH39" s="55"/>
      <c r="AI39" s="55"/>
      <c r="AT39" s="58"/>
      <c r="AU39" s="88"/>
      <c r="AV39" s="58"/>
      <c r="BB39" s="163"/>
      <c r="BE39" s="163"/>
      <c r="BF39" s="15"/>
      <c r="BG39" s="61" t="s">
        <v>200</v>
      </c>
      <c r="BH39" s="61"/>
      <c r="BI39" s="61"/>
      <c r="BJ39" s="61"/>
      <c r="BK39" s="61"/>
      <c r="BL39" s="78"/>
      <c r="BQ39" s="60"/>
      <c r="BR39" s="60"/>
      <c r="BS39" s="60"/>
      <c r="BT39" s="94" t="s">
        <v>213</v>
      </c>
      <c r="BU39" s="542" t="s">
        <v>259</v>
      </c>
      <c r="BV39" s="543"/>
      <c r="BW39" s="543"/>
      <c r="BX39" s="543"/>
      <c r="BY39" s="543"/>
      <c r="BZ39" s="543"/>
      <c r="CA39" s="544"/>
    </row>
    <row r="40" spans="3:85" ht="15" customHeight="1" thickBot="1">
      <c r="K40" s="55"/>
      <c r="L40" s="55" t="s">
        <v>196</v>
      </c>
      <c r="M40" s="55"/>
      <c r="N40" s="55"/>
      <c r="O40" s="55"/>
      <c r="P40" s="55"/>
      <c r="S40" s="57"/>
      <c r="T40" s="91" t="s">
        <v>213</v>
      </c>
      <c r="U40" s="57"/>
      <c r="AB40" s="60"/>
      <c r="AT40" s="58"/>
      <c r="AU40" s="89" t="s">
        <v>214</v>
      </c>
      <c r="AV40" s="58"/>
      <c r="BB40" s="165" t="s">
        <v>213</v>
      </c>
      <c r="BE40" s="165" t="s">
        <v>213</v>
      </c>
      <c r="BL40" s="91" t="s">
        <v>214</v>
      </c>
      <c r="BQ40" s="60"/>
      <c r="BU40" s="15"/>
      <c r="BV40" s="540"/>
      <c r="BW40" s="540"/>
      <c r="BX40" s="540"/>
      <c r="BY40" s="540"/>
      <c r="BZ40" s="540"/>
      <c r="CA40" s="15"/>
    </row>
    <row r="41" spans="3:85" ht="15" customHeight="1" thickBot="1">
      <c r="C41" s="11"/>
      <c r="D41" s="12"/>
      <c r="E41" s="12"/>
      <c r="F41" s="12"/>
      <c r="G41" s="12"/>
      <c r="H41" s="12"/>
      <c r="I41" s="13"/>
      <c r="K41" s="52"/>
      <c r="Q41" s="11"/>
      <c r="R41" s="12"/>
      <c r="S41" s="12"/>
      <c r="T41" s="12"/>
      <c r="U41" s="12"/>
      <c r="V41" s="12"/>
      <c r="W41" s="13"/>
      <c r="AB41" s="60"/>
      <c r="AC41" s="60"/>
      <c r="AD41" s="60"/>
      <c r="AE41" s="94" t="s">
        <v>214</v>
      </c>
      <c r="AF41" s="542" t="s">
        <v>242</v>
      </c>
      <c r="AG41" s="543"/>
      <c r="AH41" s="543"/>
      <c r="AI41" s="543"/>
      <c r="AJ41" s="543"/>
      <c r="AK41" s="543"/>
      <c r="AL41" s="544"/>
      <c r="AR41" s="11"/>
      <c r="AS41" s="12"/>
      <c r="AT41" s="12"/>
      <c r="AU41" s="12"/>
      <c r="AV41" s="12"/>
      <c r="AW41" s="12"/>
      <c r="AX41" s="13"/>
      <c r="BA41" s="155"/>
      <c r="BB41" s="156"/>
      <c r="BC41" s="156"/>
      <c r="BD41" s="156"/>
      <c r="BE41" s="156"/>
      <c r="BF41" s="157"/>
      <c r="BI41" s="11"/>
      <c r="BJ41" s="12"/>
      <c r="BK41" s="12"/>
      <c r="BL41" s="12"/>
      <c r="BM41" s="12"/>
      <c r="BN41" s="12"/>
      <c r="BO41" s="13"/>
      <c r="BQ41" s="60"/>
      <c r="BR41" s="60"/>
      <c r="BS41" s="60"/>
      <c r="BT41" s="95" t="s">
        <v>213</v>
      </c>
      <c r="BU41" s="542" t="s">
        <v>259</v>
      </c>
      <c r="BV41" s="543"/>
      <c r="BW41" s="543"/>
      <c r="BX41" s="543"/>
      <c r="BY41" s="543"/>
      <c r="BZ41" s="543"/>
      <c r="CA41" s="544"/>
    </row>
    <row r="42" spans="3:85" ht="15" customHeight="1" thickBot="1">
      <c r="C42" s="14"/>
      <c r="D42" s="540" t="s">
        <v>236</v>
      </c>
      <c r="E42" s="540"/>
      <c r="F42" s="540"/>
      <c r="G42" s="540"/>
      <c r="H42" s="540"/>
      <c r="I42" s="16"/>
      <c r="K42" s="20"/>
      <c r="Q42" s="14"/>
      <c r="R42" s="540" t="s">
        <v>188</v>
      </c>
      <c r="S42" s="540"/>
      <c r="T42" s="540"/>
      <c r="U42" s="540"/>
      <c r="V42" s="540"/>
      <c r="W42" s="16"/>
      <c r="AB42" s="60"/>
      <c r="AF42" s="15"/>
      <c r="AG42" s="540"/>
      <c r="AH42" s="540"/>
      <c r="AI42" s="540"/>
      <c r="AJ42" s="540"/>
      <c r="AK42" s="540"/>
      <c r="AL42" s="15"/>
      <c r="AR42" s="14"/>
      <c r="AS42" s="540" t="s">
        <v>190</v>
      </c>
      <c r="AT42" s="540"/>
      <c r="AU42" s="540"/>
      <c r="AV42" s="540"/>
      <c r="AW42" s="540"/>
      <c r="AX42" s="16"/>
      <c r="BA42" s="158"/>
      <c r="BB42" s="57"/>
      <c r="BC42" s="57"/>
      <c r="BD42" s="57"/>
      <c r="BE42" s="57"/>
      <c r="BF42" s="159"/>
      <c r="BI42" s="151"/>
      <c r="BJ42" s="20"/>
      <c r="BK42" s="147" t="s">
        <v>60</v>
      </c>
      <c r="BL42" s="147"/>
      <c r="BM42" s="147"/>
      <c r="BN42" s="147"/>
      <c r="BO42" s="16"/>
      <c r="BQ42" s="60"/>
      <c r="BR42" s="58"/>
      <c r="BS42" s="58"/>
      <c r="BT42" s="96"/>
      <c r="BU42" s="148"/>
      <c r="BV42" s="148"/>
      <c r="BW42" s="148"/>
      <c r="BX42" s="148"/>
      <c r="BY42" s="148"/>
      <c r="BZ42" s="148"/>
      <c r="CA42" s="148"/>
    </row>
    <row r="43" spans="3:85" ht="15" customHeight="1" thickBot="1">
      <c r="C43" s="14"/>
      <c r="D43" s="540"/>
      <c r="E43" s="540"/>
      <c r="F43" s="540"/>
      <c r="G43" s="540"/>
      <c r="H43" s="540"/>
      <c r="I43" s="16"/>
      <c r="K43" s="20"/>
      <c r="Q43" s="14"/>
      <c r="R43" s="540"/>
      <c r="S43" s="540"/>
      <c r="T43" s="540"/>
      <c r="U43" s="540"/>
      <c r="V43" s="540"/>
      <c r="W43" s="16"/>
      <c r="AB43" s="60"/>
      <c r="AC43" s="60"/>
      <c r="AD43" s="60"/>
      <c r="AE43" s="95" t="s">
        <v>214</v>
      </c>
      <c r="AF43" s="542" t="s">
        <v>243</v>
      </c>
      <c r="AG43" s="543"/>
      <c r="AH43" s="543"/>
      <c r="AI43" s="543"/>
      <c r="AJ43" s="543"/>
      <c r="AK43" s="543"/>
      <c r="AL43" s="544"/>
      <c r="AM43" s="57"/>
      <c r="AN43" s="57"/>
      <c r="AO43" s="57"/>
      <c r="AP43" s="57"/>
      <c r="AQ43" s="57"/>
      <c r="AR43" s="14"/>
      <c r="AS43" s="540"/>
      <c r="AT43" s="540"/>
      <c r="AU43" s="540"/>
      <c r="AV43" s="540"/>
      <c r="AW43" s="540"/>
      <c r="AX43" s="16"/>
      <c r="BA43" s="158"/>
      <c r="BB43" s="552" t="s">
        <v>415</v>
      </c>
      <c r="BC43" s="552"/>
      <c r="BD43" s="552"/>
      <c r="BE43" s="552"/>
      <c r="BF43" s="159"/>
      <c r="BH43" s="57"/>
      <c r="BI43" s="14"/>
      <c r="BJ43" s="147"/>
      <c r="BK43" s="147"/>
      <c r="BL43" s="147"/>
      <c r="BM43" s="147"/>
      <c r="BN43" s="147"/>
      <c r="BO43" s="16"/>
      <c r="BQ43" s="60"/>
      <c r="BR43" s="60"/>
      <c r="BS43" s="60"/>
      <c r="BT43" s="95" t="s">
        <v>213</v>
      </c>
      <c r="BU43" s="548" t="s">
        <v>259</v>
      </c>
      <c r="BV43" s="549"/>
      <c r="BW43" s="549"/>
      <c r="BX43" s="549"/>
      <c r="BY43" s="549"/>
      <c r="BZ43" s="549"/>
      <c r="CA43" s="550"/>
    </row>
    <row r="44" spans="3:85" ht="15" customHeight="1" thickBot="1">
      <c r="C44" s="14"/>
      <c r="D44" s="67" t="s">
        <v>374</v>
      </c>
      <c r="E44" s="65"/>
      <c r="F44" s="65"/>
      <c r="G44" s="65"/>
      <c r="H44" s="65"/>
      <c r="I44" s="16"/>
      <c r="J44" s="92" t="s">
        <v>214</v>
      </c>
      <c r="K44" s="60"/>
      <c r="L44" s="60"/>
      <c r="M44" s="60"/>
      <c r="N44" s="60"/>
      <c r="O44" s="60"/>
      <c r="P44" s="92" t="s">
        <v>214</v>
      </c>
      <c r="Q44" s="14"/>
      <c r="R44" s="68" t="s">
        <v>219</v>
      </c>
      <c r="S44" s="68" t="s">
        <v>219</v>
      </c>
      <c r="T44" s="65"/>
      <c r="U44" s="65"/>
      <c r="V44" s="65"/>
      <c r="W44" s="16"/>
      <c r="AB44" s="60"/>
      <c r="AE44" s="57"/>
      <c r="AF44" s="15"/>
      <c r="AG44" s="15"/>
      <c r="AH44" s="15"/>
      <c r="AI44" s="63"/>
      <c r="AJ44" s="63"/>
      <c r="AK44" s="63"/>
      <c r="AL44" s="15"/>
      <c r="AM44" s="57"/>
      <c r="AN44" s="57"/>
      <c r="AO44" s="57"/>
      <c r="AP44" s="57"/>
      <c r="AQ44" s="57"/>
      <c r="AR44" s="14"/>
      <c r="AS44" s="76" t="s">
        <v>221</v>
      </c>
      <c r="AT44" s="65"/>
      <c r="AU44" s="65"/>
      <c r="AV44" s="65"/>
      <c r="AW44" s="65"/>
      <c r="AX44" s="16"/>
      <c r="BA44" s="158"/>
      <c r="BB44" s="552"/>
      <c r="BC44" s="552"/>
      <c r="BD44" s="552"/>
      <c r="BE44" s="552"/>
      <c r="BF44" s="159"/>
      <c r="BH44" s="57"/>
      <c r="BI44" s="14"/>
      <c r="BJ44" s="15"/>
      <c r="BK44" s="15"/>
      <c r="BL44" s="15"/>
      <c r="BM44" s="15"/>
      <c r="BN44" s="15"/>
      <c r="BO44" s="16"/>
      <c r="BQ44" s="60"/>
      <c r="BT44" s="57"/>
      <c r="BU44" s="15"/>
      <c r="BV44" s="15"/>
      <c r="BW44" s="15"/>
      <c r="BX44" s="63"/>
      <c r="BY44" s="63"/>
      <c r="BZ44" s="63"/>
      <c r="CA44" s="15"/>
    </row>
    <row r="45" spans="3:85" ht="15" customHeight="1" thickBot="1">
      <c r="C45" s="14"/>
      <c r="D45" s="76" t="s">
        <v>221</v>
      </c>
      <c r="E45" s="76" t="s">
        <v>221</v>
      </c>
      <c r="F45" s="76" t="s">
        <v>221</v>
      </c>
      <c r="G45" s="76" t="s">
        <v>221</v>
      </c>
      <c r="H45" s="65"/>
      <c r="I45" s="16"/>
      <c r="Q45" s="14"/>
      <c r="R45" s="65"/>
      <c r="S45" s="65"/>
      <c r="T45" s="65"/>
      <c r="U45" s="65"/>
      <c r="V45" s="65"/>
      <c r="W45" s="16"/>
      <c r="AB45" s="60"/>
      <c r="AC45" s="60"/>
      <c r="AD45" s="60"/>
      <c r="AE45" s="94" t="s">
        <v>214</v>
      </c>
      <c r="AF45" s="542" t="s">
        <v>244</v>
      </c>
      <c r="AG45" s="543"/>
      <c r="AH45" s="543"/>
      <c r="AI45" s="543"/>
      <c r="AJ45" s="543"/>
      <c r="AK45" s="543"/>
      <c r="AL45" s="544"/>
      <c r="AR45" s="14"/>
      <c r="AS45" s="63" t="s">
        <v>383</v>
      </c>
      <c r="AT45" s="63"/>
      <c r="AU45" s="63"/>
      <c r="AV45" s="63"/>
      <c r="AW45" s="63"/>
      <c r="AX45" s="16"/>
      <c r="BA45" s="158"/>
      <c r="BB45" s="57"/>
      <c r="BC45" s="57"/>
      <c r="BD45" s="57"/>
      <c r="BE45" s="57"/>
      <c r="BF45" s="159"/>
      <c r="BI45" s="14"/>
      <c r="BJ45" s="68" t="s">
        <v>219</v>
      </c>
      <c r="BK45" s="76" t="s">
        <v>221</v>
      </c>
      <c r="BL45" s="79" t="s">
        <v>234</v>
      </c>
      <c r="BM45" s="71" t="s">
        <v>225</v>
      </c>
      <c r="BN45" s="15"/>
      <c r="BO45" s="16"/>
      <c r="BQ45" s="60"/>
      <c r="BR45" s="60"/>
      <c r="BS45" s="60"/>
      <c r="BT45" s="95" t="s">
        <v>213</v>
      </c>
      <c r="BU45" s="542" t="s">
        <v>259</v>
      </c>
      <c r="BV45" s="543"/>
      <c r="BW45" s="543"/>
      <c r="BX45" s="543"/>
      <c r="BY45" s="543"/>
      <c r="BZ45" s="543"/>
      <c r="CA45" s="544"/>
    </row>
    <row r="46" spans="3:85" ht="15" customHeight="1" thickBot="1">
      <c r="C46" s="14"/>
      <c r="D46" s="76" t="s">
        <v>221</v>
      </c>
      <c r="E46" s="76" t="s">
        <v>221</v>
      </c>
      <c r="F46" s="76" t="s">
        <v>221</v>
      </c>
      <c r="G46" s="76" t="s">
        <v>221</v>
      </c>
      <c r="H46" s="65"/>
      <c r="I46" s="16"/>
      <c r="Q46" s="14"/>
      <c r="R46" s="65"/>
      <c r="S46" s="65"/>
      <c r="T46" s="65"/>
      <c r="U46" s="65"/>
      <c r="V46" s="65"/>
      <c r="W46" s="16"/>
      <c r="AB46" s="60"/>
      <c r="AF46" s="15"/>
      <c r="AG46" s="63"/>
      <c r="AH46" s="63"/>
      <c r="AI46" s="63"/>
      <c r="AJ46" s="63"/>
      <c r="AK46" s="63"/>
      <c r="AL46" s="15"/>
      <c r="AR46" s="14"/>
      <c r="AS46" s="65"/>
      <c r="AT46" s="65"/>
      <c r="AU46" s="65"/>
      <c r="AV46" s="65"/>
      <c r="AW46" s="65"/>
      <c r="AX46" s="16"/>
      <c r="BA46" s="158"/>
      <c r="BB46" s="57"/>
      <c r="BC46" s="57"/>
      <c r="BD46" s="57"/>
      <c r="BE46" s="57"/>
      <c r="BF46" s="159"/>
      <c r="BI46" s="14"/>
      <c r="BJ46" s="63"/>
      <c r="BK46" s="63"/>
      <c r="BL46" s="63"/>
      <c r="BM46" s="63"/>
      <c r="BN46" s="63"/>
      <c r="BO46" s="16"/>
      <c r="BQ46" s="60"/>
      <c r="BU46" s="15"/>
      <c r="BV46" s="63"/>
      <c r="BW46" s="63"/>
      <c r="BX46" s="63"/>
      <c r="BY46" s="63"/>
      <c r="BZ46" s="63"/>
      <c r="CA46" s="15"/>
    </row>
    <row r="47" spans="3:85" ht="15" customHeight="1" thickBot="1">
      <c r="C47" s="14"/>
      <c r="D47" s="76" t="s">
        <v>221</v>
      </c>
      <c r="E47" s="76" t="s">
        <v>221</v>
      </c>
      <c r="F47" s="76" t="s">
        <v>221</v>
      </c>
      <c r="G47" s="76" t="s">
        <v>221</v>
      </c>
      <c r="H47" s="65"/>
      <c r="I47" s="16"/>
      <c r="Q47" s="14"/>
      <c r="R47" s="65"/>
      <c r="S47" s="65"/>
      <c r="T47" s="65"/>
      <c r="U47" s="65"/>
      <c r="V47" s="65"/>
      <c r="W47" s="16"/>
      <c r="AB47" s="60"/>
      <c r="AC47" s="60"/>
      <c r="AD47" s="60"/>
      <c r="AE47" s="94" t="s">
        <v>214</v>
      </c>
      <c r="AF47" s="542" t="s">
        <v>245</v>
      </c>
      <c r="AG47" s="543"/>
      <c r="AH47" s="543"/>
      <c r="AI47" s="543"/>
      <c r="AJ47" s="543"/>
      <c r="AK47" s="543"/>
      <c r="AL47" s="544"/>
      <c r="AR47" s="14"/>
      <c r="AS47" s="65"/>
      <c r="AT47" s="65"/>
      <c r="AU47" s="65"/>
      <c r="AV47" s="65"/>
      <c r="AW47" s="65"/>
      <c r="AX47" s="16"/>
      <c r="BA47" s="158"/>
      <c r="BB47" s="57"/>
      <c r="BC47" s="57"/>
      <c r="BD47" s="57"/>
      <c r="BE47" s="57"/>
      <c r="BF47" s="159"/>
      <c r="BG47" s="163"/>
      <c r="BH47" s="163"/>
      <c r="BI47" s="14"/>
      <c r="BJ47" s="63"/>
      <c r="BK47" s="63"/>
      <c r="BL47" s="63"/>
      <c r="BM47" s="63"/>
      <c r="BN47" s="63"/>
      <c r="BO47" s="16"/>
      <c r="BQ47" s="60"/>
      <c r="BR47" s="60"/>
      <c r="BS47" s="60"/>
      <c r="BT47" s="95" t="s">
        <v>213</v>
      </c>
      <c r="BU47" s="542" t="s">
        <v>259</v>
      </c>
      <c r="BV47" s="543"/>
      <c r="BW47" s="543"/>
      <c r="BX47" s="543"/>
      <c r="BY47" s="543"/>
      <c r="BZ47" s="543"/>
      <c r="CA47" s="544"/>
    </row>
    <row r="48" spans="3:85" ht="15" customHeight="1" thickBot="1">
      <c r="C48" s="14"/>
      <c r="D48" s="65"/>
      <c r="E48" s="65"/>
      <c r="F48" s="65"/>
      <c r="G48" s="65"/>
      <c r="H48" s="65"/>
      <c r="I48" s="16"/>
      <c r="Q48" s="14"/>
      <c r="R48" s="65"/>
      <c r="S48" s="65"/>
      <c r="T48" s="65"/>
      <c r="U48" s="65"/>
      <c r="V48" s="65"/>
      <c r="W48" s="16"/>
      <c r="AB48" s="60"/>
      <c r="AF48" s="15"/>
      <c r="AG48" s="63"/>
      <c r="AH48" s="63"/>
      <c r="AI48" s="63"/>
      <c r="AJ48" s="63"/>
      <c r="AK48" s="63"/>
      <c r="AL48" s="15"/>
      <c r="AR48" s="14"/>
      <c r="AS48" s="65"/>
      <c r="AT48" s="65"/>
      <c r="AU48" s="65"/>
      <c r="AV48" s="65"/>
      <c r="AW48" s="65"/>
      <c r="AX48" s="16"/>
      <c r="BA48" s="158"/>
      <c r="BB48" s="57"/>
      <c r="BC48" s="57"/>
      <c r="BD48" s="57"/>
      <c r="BE48" s="57"/>
      <c r="BF48" s="159"/>
      <c r="BI48" s="14"/>
      <c r="BJ48" s="63"/>
      <c r="BK48" s="63"/>
      <c r="BL48" s="63"/>
      <c r="BM48" s="63"/>
      <c r="BN48" s="63"/>
      <c r="BO48" s="16"/>
      <c r="BQ48" s="60"/>
      <c r="BU48" s="15"/>
      <c r="BV48" s="63"/>
      <c r="BW48" s="63"/>
      <c r="BX48" s="63"/>
      <c r="BY48" s="63"/>
      <c r="BZ48" s="63"/>
      <c r="CA48" s="15"/>
    </row>
    <row r="49" spans="3:79" ht="15" customHeight="1" thickBot="1">
      <c r="C49" s="17"/>
      <c r="D49" s="18"/>
      <c r="E49" s="18"/>
      <c r="F49" s="18"/>
      <c r="G49" s="18"/>
      <c r="H49" s="18"/>
      <c r="I49" s="19"/>
      <c r="Q49" s="17"/>
      <c r="R49" s="18"/>
      <c r="S49" s="18"/>
      <c r="T49" s="18"/>
      <c r="U49" s="18"/>
      <c r="V49" s="18"/>
      <c r="W49" s="19"/>
      <c r="AB49" s="60"/>
      <c r="AC49" s="60"/>
      <c r="AD49" s="60"/>
      <c r="AE49" s="94" t="s">
        <v>214</v>
      </c>
      <c r="AF49" s="542" t="s">
        <v>246</v>
      </c>
      <c r="AG49" s="543"/>
      <c r="AH49" s="543"/>
      <c r="AI49" s="543"/>
      <c r="AJ49" s="543"/>
      <c r="AK49" s="543"/>
      <c r="AL49" s="544"/>
      <c r="AR49" s="17"/>
      <c r="AS49" s="18"/>
      <c r="AT49" s="18"/>
      <c r="AU49" s="18"/>
      <c r="AV49" s="18"/>
      <c r="AW49" s="18"/>
      <c r="AX49" s="19"/>
      <c r="BA49" s="160"/>
      <c r="BB49" s="161"/>
      <c r="BC49" s="161"/>
      <c r="BD49" s="161"/>
      <c r="BE49" s="161"/>
      <c r="BF49" s="162"/>
      <c r="BI49" s="17"/>
      <c r="BJ49" s="18"/>
      <c r="BK49" s="18"/>
      <c r="BL49" s="18"/>
      <c r="BM49" s="18"/>
      <c r="BN49" s="18"/>
      <c r="BO49" s="19"/>
      <c r="BQ49" s="60"/>
      <c r="BR49" s="60"/>
      <c r="BS49" s="60"/>
      <c r="BT49" s="95" t="s">
        <v>213</v>
      </c>
      <c r="BU49" s="542" t="s">
        <v>259</v>
      </c>
      <c r="BV49" s="543"/>
      <c r="BW49" s="543"/>
      <c r="BX49" s="543"/>
      <c r="BY49" s="543"/>
      <c r="BZ49" s="543"/>
      <c r="CA49" s="544"/>
    </row>
    <row r="50" spans="3:79" ht="15" customHeight="1">
      <c r="BN50" s="15"/>
    </row>
    <row r="51" spans="3:79" ht="15" customHeight="1">
      <c r="BN51" s="15"/>
    </row>
    <row r="52" spans="3:79">
      <c r="BN52" s="15"/>
    </row>
    <row r="53" spans="3:79">
      <c r="BN53" s="15"/>
    </row>
    <row r="56" spans="3:79">
      <c r="BR56" s="15"/>
      <c r="BS56" s="15"/>
      <c r="BT56" s="15"/>
      <c r="BU56" s="15"/>
    </row>
    <row r="67" spans="89:108" ht="18.75">
      <c r="CK67" s="52"/>
      <c r="CL67" s="98" t="s">
        <v>256</v>
      </c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49"/>
    </row>
    <row r="68" spans="89:108">
      <c r="CK68" s="20"/>
      <c r="CL68" s="67" t="s">
        <v>374</v>
      </c>
      <c r="CM68" s="15"/>
      <c r="CN68" s="15" t="s">
        <v>257</v>
      </c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50"/>
    </row>
    <row r="69" spans="89:108">
      <c r="CK69" s="20"/>
      <c r="CL69" s="68" t="s">
        <v>219</v>
      </c>
      <c r="CM69" s="15"/>
      <c r="CN69" s="15" t="s">
        <v>240</v>
      </c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50"/>
    </row>
    <row r="70" spans="89:108">
      <c r="CK70" s="20"/>
      <c r="CL70" s="75" t="s">
        <v>220</v>
      </c>
      <c r="CM70" s="15"/>
      <c r="CN70" s="15" t="s">
        <v>217</v>
      </c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50"/>
    </row>
    <row r="71" spans="89:108">
      <c r="CK71" s="20"/>
      <c r="CL71" s="76" t="s">
        <v>221</v>
      </c>
      <c r="CM71" s="15"/>
      <c r="CN71" s="15" t="s">
        <v>218</v>
      </c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50"/>
    </row>
    <row r="72" spans="89:108">
      <c r="CK72" s="20"/>
      <c r="CL72" s="69" t="s">
        <v>222</v>
      </c>
      <c r="CM72" s="15"/>
      <c r="CN72" s="15" t="s">
        <v>215</v>
      </c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50"/>
    </row>
    <row r="73" spans="89:108">
      <c r="CK73" s="20"/>
      <c r="CL73" s="77" t="s">
        <v>223</v>
      </c>
      <c r="CM73" s="15"/>
      <c r="CN73" s="15" t="s">
        <v>216</v>
      </c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50"/>
    </row>
    <row r="74" spans="89:108">
      <c r="CK74" s="20"/>
      <c r="CL74" s="70" t="s">
        <v>125</v>
      </c>
      <c r="CM74" s="15"/>
      <c r="CN74" s="15" t="s">
        <v>226</v>
      </c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50"/>
    </row>
    <row r="75" spans="89:108">
      <c r="CK75" s="20"/>
      <c r="CL75" s="128" t="s">
        <v>366</v>
      </c>
      <c r="CM75" s="15"/>
      <c r="CN75" s="15" t="s">
        <v>353</v>
      </c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50"/>
    </row>
    <row r="76" spans="89:108">
      <c r="CK76" s="20"/>
      <c r="CL76" s="71" t="s">
        <v>225</v>
      </c>
      <c r="CM76" s="15"/>
      <c r="CN76" s="15" t="s">
        <v>224</v>
      </c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50"/>
    </row>
    <row r="77" spans="89:108">
      <c r="CK77" s="20"/>
      <c r="CL77" s="72" t="s">
        <v>39</v>
      </c>
      <c r="CM77" s="15"/>
      <c r="CN77" s="15" t="s">
        <v>235</v>
      </c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50"/>
    </row>
    <row r="78" spans="89:108">
      <c r="CK78" s="20"/>
      <c r="CL78" s="72" t="s">
        <v>228</v>
      </c>
      <c r="CM78" s="15"/>
      <c r="CN78" s="15" t="s">
        <v>227</v>
      </c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50"/>
    </row>
    <row r="79" spans="89:108">
      <c r="CK79" s="20"/>
      <c r="CL79" s="73" t="s">
        <v>230</v>
      </c>
      <c r="CM79" s="15"/>
      <c r="CN79" s="15" t="s">
        <v>229</v>
      </c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50"/>
    </row>
    <row r="80" spans="89:108">
      <c r="CK80" s="20"/>
      <c r="CL80" s="74" t="s">
        <v>231</v>
      </c>
      <c r="CM80" s="15"/>
      <c r="CN80" s="15" t="s">
        <v>232</v>
      </c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50"/>
    </row>
    <row r="81" spans="89:108">
      <c r="CK81" s="20"/>
      <c r="CL81" s="79" t="s">
        <v>234</v>
      </c>
      <c r="CM81" s="15"/>
      <c r="CN81" s="15" t="s">
        <v>233</v>
      </c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50"/>
    </row>
    <row r="82" spans="89:108">
      <c r="CK82" s="20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50"/>
    </row>
    <row r="83" spans="89:108">
      <c r="CK83" s="20"/>
      <c r="CL83" s="86"/>
      <c r="CM83" s="546" t="s">
        <v>254</v>
      </c>
      <c r="CN83" s="546"/>
      <c r="CO83" s="546"/>
      <c r="CP83" s="546"/>
      <c r="CQ83" s="546"/>
      <c r="CR83" s="546"/>
      <c r="CS83" s="546"/>
      <c r="CT83" s="546"/>
      <c r="CU83" s="546"/>
      <c r="CV83" s="546"/>
      <c r="CW83" s="546"/>
      <c r="CX83" s="546"/>
      <c r="CY83" s="86" t="s">
        <v>213</v>
      </c>
      <c r="CZ83" s="15"/>
      <c r="DA83" s="15" t="s">
        <v>70</v>
      </c>
      <c r="DB83" s="15"/>
      <c r="DC83" s="15"/>
      <c r="DD83" s="50"/>
    </row>
    <row r="84" spans="89:108">
      <c r="CK84" s="20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50"/>
    </row>
    <row r="85" spans="89:108">
      <c r="CK85" s="20"/>
      <c r="CL85" s="97"/>
      <c r="CM85" s="545" t="s">
        <v>253</v>
      </c>
      <c r="CN85" s="545"/>
      <c r="CO85" s="545"/>
      <c r="CP85" s="545"/>
      <c r="CQ85" s="545"/>
      <c r="CR85" s="545"/>
      <c r="CS85" s="545"/>
      <c r="CT85" s="545"/>
      <c r="CU85" s="545"/>
      <c r="CV85" s="545"/>
      <c r="CW85" s="545"/>
      <c r="CX85" s="545"/>
      <c r="CY85" s="97" t="s">
        <v>214</v>
      </c>
      <c r="CZ85" s="15"/>
      <c r="DA85" s="15" t="s">
        <v>255</v>
      </c>
      <c r="DB85" s="15"/>
      <c r="DC85" s="15"/>
      <c r="DD85" s="50"/>
    </row>
    <row r="86" spans="89:108">
      <c r="CK86" s="54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1"/>
    </row>
  </sheetData>
  <mergeCells count="43">
    <mergeCell ref="BJ9:BN10"/>
    <mergeCell ref="BB43:BE44"/>
    <mergeCell ref="BU29:CA29"/>
    <mergeCell ref="BU37:CA37"/>
    <mergeCell ref="BU47:CA47"/>
    <mergeCell ref="BU35:CA35"/>
    <mergeCell ref="BA12:BG12"/>
    <mergeCell ref="BU27:CA27"/>
    <mergeCell ref="BV9:BZ13"/>
    <mergeCell ref="BU45:CA45"/>
    <mergeCell ref="BU31:CA31"/>
    <mergeCell ref="BV40:BZ40"/>
    <mergeCell ref="CM85:CX85"/>
    <mergeCell ref="D25:G26"/>
    <mergeCell ref="R25:V26"/>
    <mergeCell ref="AS25:AW26"/>
    <mergeCell ref="BJ25:BN26"/>
    <mergeCell ref="BU39:CA39"/>
    <mergeCell ref="BU33:CA33"/>
    <mergeCell ref="D42:H43"/>
    <mergeCell ref="R42:V43"/>
    <mergeCell ref="AG42:AK42"/>
    <mergeCell ref="AS42:AW43"/>
    <mergeCell ref="BU41:CA41"/>
    <mergeCell ref="BU43:CA43"/>
    <mergeCell ref="AF49:AL49"/>
    <mergeCell ref="BU49:CA49"/>
    <mergeCell ref="AF41:AL41"/>
    <mergeCell ref="C14:I14"/>
    <mergeCell ref="AD14:AH14"/>
    <mergeCell ref="C16:I16"/>
    <mergeCell ref="BU24:CA24"/>
    <mergeCell ref="CM83:CX83"/>
    <mergeCell ref="AF31:AL31"/>
    <mergeCell ref="AF43:AL43"/>
    <mergeCell ref="AF45:AL45"/>
    <mergeCell ref="AF47:AL47"/>
    <mergeCell ref="AG32:AK32"/>
    <mergeCell ref="R9:V10"/>
    <mergeCell ref="AS9:AW10"/>
    <mergeCell ref="AD9:AH9"/>
    <mergeCell ref="C10:I10"/>
    <mergeCell ref="C12:I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5:EN116"/>
  <sheetViews>
    <sheetView zoomScale="70" zoomScaleNormal="70" workbookViewId="0">
      <selection activeCell="AG52" sqref="AG52"/>
    </sheetView>
  </sheetViews>
  <sheetFormatPr defaultColWidth="3.28515625" defaultRowHeight="15"/>
  <cols>
    <col min="3" max="83" width="3.42578125" customWidth="1"/>
    <col min="84" max="84" width="4" customWidth="1"/>
    <col min="85" max="98" width="3.42578125" customWidth="1"/>
    <col min="99" max="99" width="3.5703125" customWidth="1"/>
    <col min="100" max="125" width="3.42578125" customWidth="1"/>
    <col min="126" max="126" width="4" customWidth="1"/>
    <col min="127" max="140" width="3.42578125" customWidth="1"/>
    <col min="141" max="141" width="3.5703125" customWidth="1"/>
    <col min="142" max="145" width="3.42578125" customWidth="1"/>
  </cols>
  <sheetData>
    <row r="5" spans="3:109">
      <c r="C5" s="423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419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424"/>
    </row>
    <row r="6" spans="3:109" ht="15.75" thickBot="1">
      <c r="C6" s="416"/>
      <c r="AC6" s="416"/>
      <c r="AZ6" s="416"/>
    </row>
    <row r="7" spans="3:109" ht="15.75" thickBot="1">
      <c r="C7" s="416"/>
      <c r="I7" s="185" t="s">
        <v>491</v>
      </c>
      <c r="J7" s="185"/>
      <c r="K7" s="186"/>
      <c r="L7" s="186"/>
      <c r="M7" s="186"/>
      <c r="N7" s="186"/>
      <c r="O7" s="186"/>
      <c r="P7" s="186"/>
      <c r="Q7" s="186"/>
      <c r="R7" s="186"/>
      <c r="S7" s="187"/>
      <c r="AC7" s="420"/>
      <c r="AD7" s="267"/>
      <c r="AE7" s="202" t="s">
        <v>531</v>
      </c>
      <c r="AF7" s="203"/>
      <c r="AG7" s="203"/>
      <c r="AH7" s="203"/>
      <c r="AI7" s="204"/>
      <c r="AZ7" s="416"/>
      <c r="BB7" s="185" t="s">
        <v>60</v>
      </c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7"/>
    </row>
    <row r="8" spans="3:109" ht="15.75" thickBot="1">
      <c r="C8" s="416"/>
      <c r="I8" s="188"/>
      <c r="J8" s="189"/>
      <c r="K8" s="189"/>
      <c r="L8" s="189"/>
      <c r="M8" s="189"/>
      <c r="N8" s="189"/>
      <c r="O8" s="190"/>
      <c r="P8" s="191"/>
      <c r="Q8" s="191"/>
      <c r="R8" s="191"/>
      <c r="S8" s="195"/>
      <c r="AZ8" s="416"/>
      <c r="BB8" s="188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3"/>
    </row>
    <row r="9" spans="3:109" ht="15" customHeight="1" thickBot="1">
      <c r="C9" s="416"/>
      <c r="I9" s="188"/>
      <c r="J9" s="347"/>
      <c r="K9" s="345"/>
      <c r="L9" s="345"/>
      <c r="M9" s="345"/>
      <c r="N9" s="345"/>
      <c r="O9" s="345"/>
      <c r="P9" s="345"/>
      <c r="Q9" s="345"/>
      <c r="R9" s="345"/>
      <c r="S9" s="301" t="str">
        <f>$K$104</f>
        <v>50AR</v>
      </c>
      <c r="T9" s="381" t="s">
        <v>214</v>
      </c>
      <c r="U9" s="345"/>
      <c r="V9" s="345"/>
      <c r="W9" s="345"/>
      <c r="X9" s="345"/>
      <c r="Y9" s="269"/>
      <c r="Z9" s="269"/>
      <c r="AA9" s="269"/>
      <c r="AB9" s="269"/>
      <c r="AC9" s="269"/>
      <c r="AD9" s="346" t="s">
        <v>450</v>
      </c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 t="s">
        <v>431</v>
      </c>
      <c r="AR9" s="269"/>
      <c r="AS9" s="269"/>
      <c r="AT9" s="269"/>
      <c r="AU9" s="269"/>
      <c r="AV9" s="269"/>
      <c r="AW9" s="269"/>
      <c r="AX9" s="353"/>
      <c r="AZ9" s="420"/>
      <c r="BA9" s="267"/>
      <c r="BB9" s="265"/>
      <c r="BC9" s="266"/>
      <c r="BD9" s="267"/>
      <c r="BE9" s="275" t="s">
        <v>457</v>
      </c>
      <c r="BF9" s="276"/>
      <c r="BG9" s="276"/>
      <c r="BH9" s="276"/>
      <c r="BI9" s="277"/>
      <c r="BJ9" s="189"/>
      <c r="BK9" s="189"/>
      <c r="BL9" s="189"/>
      <c r="BM9" s="189"/>
      <c r="BN9" s="189"/>
      <c r="BO9" s="183"/>
    </row>
    <row r="10" spans="3:109">
      <c r="C10" s="416"/>
      <c r="I10" s="188"/>
      <c r="J10" s="348"/>
      <c r="K10" s="189"/>
      <c r="L10" s="189"/>
      <c r="M10" s="189"/>
      <c r="N10" s="189"/>
      <c r="O10" s="189"/>
      <c r="P10" s="189"/>
      <c r="Q10" s="189"/>
      <c r="R10" s="189"/>
      <c r="S10" s="183"/>
      <c r="T10" s="230"/>
      <c r="U10" s="184"/>
      <c r="V10" s="184"/>
      <c r="W10" s="184"/>
      <c r="AX10" s="349"/>
      <c r="BB10" s="188"/>
      <c r="BC10" s="197"/>
      <c r="BD10" s="197"/>
      <c r="BE10" s="197"/>
      <c r="BF10" s="197"/>
      <c r="BG10" s="197"/>
      <c r="BH10" s="197"/>
      <c r="BI10" s="197"/>
      <c r="BJ10" s="197"/>
      <c r="BK10" s="197"/>
      <c r="BL10" s="189"/>
      <c r="BM10" s="189"/>
      <c r="BN10" s="189"/>
      <c r="BO10" s="183"/>
      <c r="BV10" s="185" t="s">
        <v>438</v>
      </c>
      <c r="BW10" s="186"/>
      <c r="BX10" s="186"/>
      <c r="BY10" s="186"/>
      <c r="BZ10" s="186"/>
      <c r="CA10" s="186"/>
      <c r="CB10" s="186"/>
      <c r="CC10" s="186"/>
      <c r="CD10" s="186"/>
      <c r="CE10" s="187"/>
    </row>
    <row r="11" spans="3:109">
      <c r="C11" s="416"/>
      <c r="E11" s="287"/>
      <c r="F11" s="231"/>
      <c r="G11" s="231"/>
      <c r="H11" s="362" t="s">
        <v>213</v>
      </c>
      <c r="I11" s="384"/>
      <c r="J11" s="349"/>
      <c r="K11" s="231"/>
      <c r="L11" s="231"/>
      <c r="M11" s="231"/>
      <c r="N11" s="231"/>
      <c r="O11" s="231"/>
      <c r="P11" s="231"/>
      <c r="Q11" s="231"/>
      <c r="R11" s="231"/>
      <c r="S11" s="283" t="str">
        <f>$K$109</f>
        <v>NC5</v>
      </c>
      <c r="T11" s="382" t="s">
        <v>214</v>
      </c>
      <c r="U11" s="362"/>
      <c r="V11" s="362"/>
      <c r="W11" s="362"/>
      <c r="X11" s="231"/>
      <c r="Y11" s="231"/>
      <c r="Z11" s="231"/>
      <c r="AA11" s="231"/>
      <c r="AB11" s="231"/>
      <c r="AC11" s="231"/>
      <c r="AD11" s="363" t="str">
        <f>$AG$107</f>
        <v>Data Cable</v>
      </c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 t="s">
        <v>430</v>
      </c>
      <c r="AQ11" s="231" t="s">
        <v>431</v>
      </c>
      <c r="AR11" s="231"/>
      <c r="AS11" s="231"/>
      <c r="AT11" s="231"/>
      <c r="AU11" s="231"/>
      <c r="AV11" s="163"/>
      <c r="AX11" s="350"/>
      <c r="AY11" s="269"/>
      <c r="AZ11" s="269"/>
      <c r="BA11" s="426" t="s">
        <v>213</v>
      </c>
      <c r="BB11" s="268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70"/>
      <c r="BO11" s="301" t="str">
        <f>$K$104</f>
        <v>50AR</v>
      </c>
      <c r="BP11" s="427" t="s">
        <v>214</v>
      </c>
      <c r="BQ11" s="345"/>
      <c r="BR11" s="269"/>
      <c r="BS11" s="269"/>
      <c r="BT11" s="269"/>
      <c r="BU11" s="426" t="s">
        <v>214</v>
      </c>
      <c r="BV11" s="264" t="str">
        <f>$K$104</f>
        <v>50AR</v>
      </c>
      <c r="BW11" s="189"/>
      <c r="BX11" s="189"/>
      <c r="BY11" s="189"/>
      <c r="BZ11" s="189"/>
      <c r="CA11" s="189"/>
      <c r="CB11" s="189"/>
      <c r="CC11" s="189"/>
      <c r="CD11" s="189"/>
      <c r="CE11" s="183"/>
    </row>
    <row r="12" spans="3:109">
      <c r="C12" s="416"/>
      <c r="E12" s="235"/>
      <c r="I12" s="188"/>
      <c r="J12" s="349"/>
      <c r="K12" s="189"/>
      <c r="L12" s="189"/>
      <c r="M12" s="189"/>
      <c r="N12" s="189"/>
      <c r="O12" s="189"/>
      <c r="P12" s="189"/>
      <c r="Q12" s="189"/>
      <c r="R12" s="189"/>
      <c r="S12" s="183"/>
      <c r="AV12" s="163"/>
      <c r="BA12" s="184"/>
      <c r="BB12" s="188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3"/>
      <c r="BP12" s="184"/>
      <c r="BQ12" s="184"/>
      <c r="BU12" s="184"/>
      <c r="BV12" s="188"/>
      <c r="BW12" s="189"/>
      <c r="BX12" s="189"/>
      <c r="BY12" s="189"/>
      <c r="BZ12" s="189"/>
      <c r="CA12" s="189"/>
      <c r="CB12" s="189"/>
      <c r="CC12" s="189"/>
      <c r="CD12" s="189"/>
      <c r="CE12" s="183"/>
    </row>
    <row r="13" spans="3:109" ht="16.5">
      <c r="C13" s="416"/>
      <c r="E13" s="235"/>
      <c r="I13" s="188"/>
      <c r="J13" s="349"/>
      <c r="K13" s="189"/>
      <c r="L13" s="189"/>
      <c r="M13" s="189"/>
      <c r="N13" s="221"/>
      <c r="O13" s="223"/>
      <c r="P13" s="241" t="s">
        <v>222</v>
      </c>
      <c r="Q13" s="223"/>
      <c r="R13" s="223"/>
      <c r="S13" s="216" t="s">
        <v>219</v>
      </c>
      <c r="T13" s="342" t="s">
        <v>214</v>
      </c>
      <c r="U13" s="340"/>
      <c r="V13" s="340"/>
      <c r="W13" s="340"/>
      <c r="X13" s="223" t="s">
        <v>431</v>
      </c>
      <c r="Y13" s="223"/>
      <c r="Z13" s="223"/>
      <c r="AA13" s="223"/>
      <c r="AB13" s="223"/>
      <c r="AC13" s="223"/>
      <c r="AD13" s="341" t="str">
        <f>$AG$99</f>
        <v>120 VAC - 15A</v>
      </c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 t="s">
        <v>431</v>
      </c>
      <c r="AR13" s="223"/>
      <c r="AS13" s="223"/>
      <c r="AT13" s="225"/>
      <c r="AV13" s="163"/>
      <c r="AW13" s="231"/>
      <c r="AX13" s="231"/>
      <c r="AY13" s="231"/>
      <c r="AZ13" s="231"/>
      <c r="BA13" s="362" t="s">
        <v>213</v>
      </c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71"/>
      <c r="BO13" s="128" t="str">
        <f>$K$109</f>
        <v>NC5</v>
      </c>
      <c r="BP13" s="362" t="s">
        <v>214</v>
      </c>
      <c r="BQ13" s="362"/>
      <c r="BR13" s="231"/>
      <c r="BS13" s="231"/>
      <c r="BT13" s="231"/>
      <c r="BU13" s="362" t="s">
        <v>214</v>
      </c>
      <c r="BV13" s="128" t="str">
        <f>$K$109</f>
        <v>NC5</v>
      </c>
      <c r="BW13" s="189"/>
      <c r="BX13" s="189"/>
      <c r="BY13" s="189"/>
      <c r="BZ13" s="189"/>
      <c r="CA13" s="189"/>
      <c r="CB13" s="189"/>
      <c r="CC13" s="189"/>
      <c r="CD13" s="189"/>
      <c r="CE13" s="183"/>
    </row>
    <row r="14" spans="3:109">
      <c r="C14" s="416"/>
      <c r="E14" s="235"/>
      <c r="I14" s="188"/>
      <c r="J14" s="349"/>
      <c r="K14" s="189"/>
      <c r="L14" s="191"/>
      <c r="M14" s="191"/>
      <c r="N14" s="237"/>
      <c r="O14" s="189"/>
      <c r="P14" s="390" t="s">
        <v>490</v>
      </c>
      <c r="Q14" s="189"/>
      <c r="R14" s="189"/>
      <c r="S14" s="385"/>
      <c r="AT14" s="237"/>
      <c r="BB14" s="339"/>
      <c r="BC14" s="190"/>
      <c r="BD14" s="190"/>
      <c r="BE14" s="190"/>
      <c r="BF14" s="190"/>
      <c r="BG14" s="190"/>
      <c r="BH14" s="190"/>
      <c r="BI14" s="190"/>
      <c r="BJ14" s="190"/>
      <c r="BK14" s="190"/>
      <c r="BL14" s="189"/>
      <c r="BM14" s="189"/>
      <c r="BN14" s="189"/>
      <c r="BO14" s="183"/>
      <c r="BV14" s="188"/>
      <c r="BW14" s="189"/>
      <c r="BX14" s="189"/>
      <c r="BY14" s="189"/>
      <c r="BZ14" s="189"/>
      <c r="CA14" s="189"/>
      <c r="CB14" s="189"/>
      <c r="CC14" s="189"/>
      <c r="CD14" s="189"/>
      <c r="CE14" s="183"/>
      <c r="DC14" s="57"/>
      <c r="DD14" s="57"/>
      <c r="DE14" s="57"/>
    </row>
    <row r="15" spans="3:109">
      <c r="C15" s="416"/>
      <c r="E15" s="235"/>
      <c r="G15" s="221"/>
      <c r="H15" s="340" t="s">
        <v>213</v>
      </c>
      <c r="I15" s="260"/>
      <c r="J15" s="349"/>
      <c r="K15" s="223"/>
      <c r="L15" s="223"/>
      <c r="M15" s="223"/>
      <c r="N15" s="210"/>
      <c r="O15" s="223"/>
      <c r="P15" s="223"/>
      <c r="Q15" s="223"/>
      <c r="R15" s="223"/>
      <c r="S15" s="222"/>
      <c r="T15" s="428" t="s">
        <v>213</v>
      </c>
      <c r="U15" s="340"/>
      <c r="V15" s="340"/>
      <c r="W15" s="340"/>
      <c r="X15" s="223" t="s">
        <v>430</v>
      </c>
      <c r="Y15" s="223" t="s">
        <v>431</v>
      </c>
      <c r="Z15" s="223"/>
      <c r="AA15" s="223"/>
      <c r="AB15" s="223"/>
      <c r="AC15" s="223"/>
      <c r="AD15" s="341" t="str">
        <f>$AG$99</f>
        <v>120 VAC - 15A</v>
      </c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5"/>
      <c r="AT15" s="212"/>
      <c r="AU15" s="223"/>
      <c r="AV15" s="223"/>
      <c r="AW15" s="223"/>
      <c r="AX15" s="223"/>
      <c r="AY15" s="223"/>
      <c r="AZ15" s="223"/>
      <c r="BA15" s="222" t="s">
        <v>213</v>
      </c>
      <c r="BB15" s="260"/>
      <c r="BC15" s="225"/>
      <c r="BD15" s="190"/>
      <c r="BE15" s="190"/>
      <c r="BF15" s="190"/>
      <c r="BG15" s="190"/>
      <c r="BH15" s="190"/>
      <c r="BI15" s="190"/>
      <c r="BJ15" s="190"/>
      <c r="BK15" s="190"/>
      <c r="BL15" s="189"/>
      <c r="BM15" s="189"/>
      <c r="BN15" s="189"/>
      <c r="BO15" s="183"/>
      <c r="BV15" s="188"/>
      <c r="BW15" s="189"/>
      <c r="BX15" s="189"/>
      <c r="BY15" s="189"/>
      <c r="BZ15" s="189"/>
      <c r="CA15" s="189"/>
      <c r="CB15" s="189"/>
      <c r="CC15" s="189"/>
      <c r="CD15" s="189"/>
      <c r="CE15" s="183"/>
      <c r="DC15" s="57"/>
      <c r="DD15" s="57"/>
      <c r="DE15" s="57"/>
    </row>
    <row r="16" spans="3:109" ht="15.75" thickBot="1">
      <c r="C16" s="416"/>
      <c r="E16" s="235"/>
      <c r="G16" s="237"/>
      <c r="I16" s="188"/>
      <c r="J16" s="349"/>
      <c r="K16" s="189"/>
      <c r="L16" s="191"/>
      <c r="M16" s="191"/>
      <c r="N16" s="237"/>
      <c r="O16" s="191"/>
      <c r="P16" s="191"/>
      <c r="Q16" s="191"/>
      <c r="R16" s="191"/>
      <c r="S16" s="385"/>
      <c r="AR16" s="237"/>
      <c r="BB16" s="188"/>
      <c r="BC16" s="273"/>
      <c r="BD16" s="190"/>
      <c r="BE16" s="190"/>
      <c r="BF16" s="190"/>
      <c r="BG16" s="190"/>
      <c r="BH16" s="190"/>
      <c r="BI16" s="190"/>
      <c r="BJ16" s="190"/>
      <c r="BK16" s="190"/>
      <c r="BL16" s="189"/>
      <c r="BM16" s="189"/>
      <c r="BN16" s="189"/>
      <c r="BO16" s="183"/>
      <c r="BV16" s="192"/>
      <c r="BW16" s="193"/>
      <c r="BX16" s="193"/>
      <c r="BY16" s="193"/>
      <c r="BZ16" s="193"/>
      <c r="CA16" s="193"/>
      <c r="CB16" s="193"/>
      <c r="CC16" s="193"/>
      <c r="CD16" s="193"/>
      <c r="CE16" s="198"/>
      <c r="DC16" s="57"/>
      <c r="DD16" s="57"/>
      <c r="DE16" s="57"/>
    </row>
    <row r="17" spans="3:131" ht="15.75" thickBot="1">
      <c r="C17" s="416"/>
      <c r="E17" s="235"/>
      <c r="G17" s="237"/>
      <c r="I17" s="188"/>
      <c r="J17" s="348"/>
      <c r="K17" s="189"/>
      <c r="L17" s="191"/>
      <c r="M17" s="191"/>
      <c r="N17" s="214"/>
      <c r="O17" s="340"/>
      <c r="P17" s="241" t="s">
        <v>222</v>
      </c>
      <c r="Q17" s="340"/>
      <c r="R17" s="340"/>
      <c r="S17" s="259" t="str">
        <f>$K$94</f>
        <v>120R</v>
      </c>
      <c r="T17" s="365" t="s">
        <v>214</v>
      </c>
      <c r="U17" s="343"/>
      <c r="V17" s="387" t="s">
        <v>447</v>
      </c>
      <c r="W17" s="186"/>
      <c r="X17" s="186"/>
      <c r="Y17" s="186"/>
      <c r="Z17" s="186"/>
      <c r="AA17" s="186"/>
      <c r="AB17" s="187"/>
      <c r="AC17" s="206"/>
      <c r="AD17" s="206"/>
      <c r="AE17" s="185" t="s">
        <v>444</v>
      </c>
      <c r="AF17" s="186"/>
      <c r="AG17" s="186"/>
      <c r="AH17" s="186"/>
      <c r="AI17" s="186"/>
      <c r="AJ17" s="187"/>
      <c r="AK17" s="388" t="str">
        <f>$K$104</f>
        <v>50AR</v>
      </c>
      <c r="AL17" s="269"/>
      <c r="AM17" s="269"/>
      <c r="AN17" s="353"/>
      <c r="AQ17" s="58"/>
      <c r="AR17" s="237"/>
      <c r="AT17" s="58"/>
      <c r="AU17" s="58"/>
      <c r="AV17" s="58"/>
      <c r="AW17" s="58"/>
      <c r="AX17" s="58"/>
      <c r="BB17" s="188"/>
      <c r="BC17" s="263"/>
      <c r="BD17" s="233"/>
      <c r="BE17" s="275"/>
      <c r="BF17" s="276" t="s">
        <v>233</v>
      </c>
      <c r="BG17" s="276"/>
      <c r="BH17" s="276"/>
      <c r="BI17" s="277"/>
      <c r="BJ17" s="189"/>
      <c r="BK17" s="189"/>
      <c r="BL17" s="189"/>
      <c r="BM17" s="189"/>
      <c r="BN17" s="189"/>
      <c r="BO17" s="183"/>
      <c r="CC17" s="58"/>
      <c r="CD17" s="58"/>
      <c r="DC17" s="57"/>
      <c r="DD17" s="57"/>
      <c r="DE17" s="57"/>
    </row>
    <row r="18" spans="3:131" ht="15.75" thickBot="1">
      <c r="C18" s="416"/>
      <c r="E18" s="235"/>
      <c r="G18" s="237"/>
      <c r="I18" s="188"/>
      <c r="J18" s="348"/>
      <c r="K18" s="189"/>
      <c r="L18" s="191"/>
      <c r="M18" s="191"/>
      <c r="N18" s="191"/>
      <c r="O18" s="191"/>
      <c r="P18" s="390" t="s">
        <v>489</v>
      </c>
      <c r="Q18" s="191"/>
      <c r="R18" s="191"/>
      <c r="S18" s="385"/>
      <c r="V18" s="192"/>
      <c r="W18" s="193"/>
      <c r="X18" s="193"/>
      <c r="Y18" s="193"/>
      <c r="Z18" s="193"/>
      <c r="AA18" s="193"/>
      <c r="AB18" s="198"/>
      <c r="AE18" s="192"/>
      <c r="AF18" s="193"/>
      <c r="AG18" s="193"/>
      <c r="AH18" s="193"/>
      <c r="AI18" s="193"/>
      <c r="AJ18" s="198"/>
      <c r="AN18" s="348"/>
      <c r="AR18" s="237"/>
      <c r="AT18" s="58"/>
      <c r="AU18" s="58"/>
      <c r="AV18" s="58"/>
      <c r="AW18" s="58"/>
      <c r="AX18" s="58"/>
      <c r="BA18" s="58"/>
      <c r="BB18" s="188"/>
      <c r="BC18" s="237"/>
      <c r="BD18" s="189"/>
      <c r="BE18" s="197"/>
      <c r="BF18" s="197"/>
      <c r="BG18" s="197"/>
      <c r="BH18" s="197"/>
      <c r="BI18" s="197"/>
      <c r="BJ18" s="197"/>
      <c r="BK18" s="197"/>
      <c r="BL18" s="189"/>
      <c r="BM18" s="189"/>
      <c r="BN18" s="189"/>
      <c r="BO18" s="183"/>
      <c r="CC18" s="58"/>
      <c r="CD18" s="58"/>
      <c r="DC18" s="57"/>
      <c r="DD18" s="57"/>
      <c r="DE18" s="57"/>
    </row>
    <row r="19" spans="3:131" ht="15.75" thickBot="1">
      <c r="C19" s="416"/>
      <c r="E19" s="235"/>
      <c r="G19" s="237"/>
      <c r="I19" s="188"/>
      <c r="J19" s="348"/>
      <c r="K19" s="189"/>
      <c r="L19" s="191"/>
      <c r="M19" s="191"/>
      <c r="N19" s="191"/>
      <c r="O19" s="191"/>
      <c r="P19" s="191"/>
      <c r="Q19" s="191"/>
      <c r="R19" s="191"/>
      <c r="S19" s="385"/>
      <c r="AN19" s="348"/>
      <c r="AQ19" s="58"/>
      <c r="AR19" s="237"/>
      <c r="AT19" s="58"/>
      <c r="AU19" s="58"/>
      <c r="AV19" s="58"/>
      <c r="AW19" s="58"/>
      <c r="AX19" s="58"/>
      <c r="BB19" s="188"/>
      <c r="BC19" s="274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61"/>
      <c r="BO19" s="259" t="str">
        <f>$K$94</f>
        <v>120R</v>
      </c>
      <c r="BP19" s="366" t="s">
        <v>214</v>
      </c>
      <c r="BQ19" s="365"/>
      <c r="BR19" s="343"/>
      <c r="BS19" s="343"/>
      <c r="BT19" s="343"/>
      <c r="BU19" s="288"/>
      <c r="BV19" s="202" t="s">
        <v>454</v>
      </c>
      <c r="BW19" s="203"/>
      <c r="BX19" s="203"/>
      <c r="BY19" s="203"/>
      <c r="BZ19" s="204"/>
      <c r="CG19" s="58"/>
      <c r="CH19" s="58"/>
      <c r="CI19" s="58"/>
      <c r="CJ19" s="58"/>
      <c r="CK19" s="58"/>
      <c r="DC19" s="57"/>
      <c r="DD19" s="57"/>
      <c r="DE19" s="57"/>
      <c r="DW19" s="58"/>
      <c r="DX19" s="58"/>
      <c r="DY19" s="58"/>
      <c r="DZ19" s="58"/>
      <c r="EA19" s="58"/>
    </row>
    <row r="20" spans="3:131">
      <c r="C20" s="416"/>
      <c r="E20" s="235"/>
      <c r="G20" s="237"/>
      <c r="I20" s="188"/>
      <c r="J20" s="348"/>
      <c r="K20" s="189"/>
      <c r="L20" s="191"/>
      <c r="M20" s="191"/>
      <c r="N20" s="191"/>
      <c r="O20" s="191"/>
      <c r="P20" s="347"/>
      <c r="Q20" s="269"/>
      <c r="R20" s="269"/>
      <c r="S20" s="386"/>
      <c r="T20" s="381" t="s">
        <v>213</v>
      </c>
      <c r="U20" s="345"/>
      <c r="V20" s="345"/>
      <c r="W20" s="345"/>
      <c r="X20" s="269"/>
      <c r="Y20" s="269" t="s">
        <v>430</v>
      </c>
      <c r="Z20" s="269"/>
      <c r="AA20" s="269"/>
      <c r="AB20" s="269"/>
      <c r="AC20" s="269"/>
      <c r="AD20" s="346" t="s">
        <v>450</v>
      </c>
      <c r="AE20" s="269"/>
      <c r="AF20" s="269"/>
      <c r="AG20" s="269"/>
      <c r="AH20" s="269"/>
      <c r="AI20" s="269"/>
      <c r="AJ20" s="269"/>
      <c r="AK20" s="269"/>
      <c r="AL20" s="269"/>
      <c r="AM20" s="269"/>
      <c r="AN20" s="352"/>
      <c r="AQ20" s="58"/>
      <c r="AR20" s="237"/>
      <c r="AT20" s="58"/>
      <c r="AU20" s="58"/>
      <c r="AV20" s="58"/>
      <c r="AW20" s="58"/>
      <c r="AX20" s="58"/>
      <c r="BB20" s="188"/>
      <c r="BC20" s="197"/>
      <c r="BD20" s="197"/>
      <c r="BE20" s="197"/>
      <c r="BF20" s="197"/>
      <c r="BG20" s="197"/>
      <c r="BH20" s="197"/>
      <c r="BI20" s="197"/>
      <c r="BJ20" s="197"/>
      <c r="BK20" s="197"/>
      <c r="BL20" s="189"/>
      <c r="BM20" s="189"/>
      <c r="BN20" s="189"/>
      <c r="BO20" s="183"/>
      <c r="BR20" s="58"/>
      <c r="BS20" s="58"/>
      <c r="BT20" s="58"/>
      <c r="BU20" s="58"/>
      <c r="BV20" s="180"/>
      <c r="BW20" s="180"/>
      <c r="BX20" s="180"/>
      <c r="BY20" s="180"/>
      <c r="BZ20" s="180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DC20" s="57"/>
      <c r="DD20" s="57"/>
      <c r="DE20" s="57"/>
      <c r="DW20" s="58"/>
      <c r="DX20" s="58"/>
      <c r="DY20" s="58"/>
      <c r="DZ20" s="58"/>
      <c r="EA20" s="58"/>
    </row>
    <row r="21" spans="3:131">
      <c r="C21" s="416"/>
      <c r="E21" s="235"/>
      <c r="G21" s="237"/>
      <c r="I21" s="188"/>
      <c r="J21" s="348"/>
      <c r="K21" s="191"/>
      <c r="L21" s="191"/>
      <c r="M21" s="191"/>
      <c r="N21" s="191"/>
      <c r="O21" s="191"/>
      <c r="P21" s="348"/>
      <c r="Q21" s="191"/>
      <c r="R21" s="191"/>
      <c r="S21" s="385"/>
      <c r="AQ21" s="58"/>
      <c r="AR21" s="237"/>
      <c r="AT21" s="58"/>
      <c r="AU21" s="58"/>
      <c r="AV21" s="58"/>
      <c r="AW21" s="58"/>
      <c r="AX21" s="58"/>
      <c r="BB21" s="188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3"/>
      <c r="BR21" s="58"/>
      <c r="BS21" s="58"/>
      <c r="DC21" s="57"/>
      <c r="DD21" s="57"/>
      <c r="DE21" s="57"/>
    </row>
    <row r="22" spans="3:131">
      <c r="C22" s="416"/>
      <c r="E22" s="235"/>
      <c r="G22" s="237"/>
      <c r="I22" s="188"/>
      <c r="J22" s="350"/>
      <c r="K22" s="351"/>
      <c r="L22" s="242" t="s">
        <v>437</v>
      </c>
      <c r="M22" s="269"/>
      <c r="N22" s="269"/>
      <c r="O22" s="269"/>
      <c r="P22" s="269"/>
      <c r="Q22" s="207"/>
      <c r="R22" s="207"/>
      <c r="S22" s="217"/>
      <c r="T22" s="383" t="s">
        <v>213</v>
      </c>
      <c r="U22" s="344"/>
      <c r="V22" s="344"/>
      <c r="W22" s="344"/>
      <c r="X22" s="206"/>
      <c r="Y22" s="206" t="s">
        <v>431</v>
      </c>
      <c r="Z22" s="206"/>
      <c r="AA22" s="206"/>
      <c r="AB22" s="206"/>
      <c r="AC22" s="206"/>
      <c r="AD22" s="344" t="str">
        <f>$AG$101</f>
        <v>12 V - 10 A</v>
      </c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321"/>
      <c r="AQ22" s="58"/>
      <c r="AR22" s="237"/>
      <c r="AT22" s="58"/>
      <c r="AU22" s="58"/>
      <c r="AV22" s="58"/>
      <c r="AW22" s="58"/>
      <c r="AX22" s="58"/>
      <c r="BB22" s="188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3"/>
      <c r="BQ22" s="58"/>
      <c r="BR22" s="58"/>
      <c r="BS22" s="58"/>
      <c r="CF22" s="15"/>
      <c r="DC22" s="57"/>
      <c r="DD22" s="57"/>
      <c r="DE22" s="57"/>
    </row>
    <row r="23" spans="3:131" ht="15.75" thickBot="1">
      <c r="C23" s="416"/>
      <c r="E23" s="235"/>
      <c r="G23" s="237"/>
      <c r="I23" s="188"/>
      <c r="J23" s="189"/>
      <c r="K23" s="189"/>
      <c r="L23" s="85"/>
      <c r="M23" s="189"/>
      <c r="N23" s="189"/>
      <c r="O23" s="189"/>
      <c r="P23" s="189"/>
      <c r="Q23" s="189"/>
      <c r="R23" s="189"/>
      <c r="S23" s="183"/>
      <c r="AP23" s="209"/>
      <c r="AQ23" s="58"/>
      <c r="AR23" s="237"/>
      <c r="AT23" s="58"/>
      <c r="AU23" s="58"/>
      <c r="AV23" s="58"/>
      <c r="AW23" s="58"/>
      <c r="AX23" s="58"/>
      <c r="BB23" s="192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8"/>
      <c r="BQ23" s="58"/>
      <c r="BR23" s="58"/>
      <c r="BS23" s="58"/>
      <c r="DC23" s="57"/>
      <c r="DD23" s="57"/>
      <c r="DE23" s="57"/>
      <c r="DF23" s="57"/>
      <c r="DG23" s="58"/>
      <c r="DH23" s="58"/>
      <c r="DI23" s="58"/>
    </row>
    <row r="24" spans="3:131">
      <c r="C24" s="416"/>
      <c r="E24" s="235"/>
      <c r="G24" s="237"/>
      <c r="I24" s="188"/>
      <c r="J24" s="189"/>
      <c r="K24" s="189"/>
      <c r="L24" s="242" t="s">
        <v>437</v>
      </c>
      <c r="M24" s="318"/>
      <c r="N24" s="318"/>
      <c r="O24" s="318"/>
      <c r="P24" s="318"/>
      <c r="Q24" s="318"/>
      <c r="R24" s="318"/>
      <c r="S24" s="313"/>
      <c r="T24" s="361" t="s">
        <v>213</v>
      </c>
      <c r="U24" s="323"/>
      <c r="V24" s="323"/>
      <c r="W24" s="323"/>
      <c r="X24" s="220" t="s">
        <v>430</v>
      </c>
      <c r="Y24" s="220" t="s">
        <v>431</v>
      </c>
      <c r="Z24" s="220"/>
      <c r="AA24" s="220"/>
      <c r="AB24" s="220"/>
      <c r="AC24" s="220"/>
      <c r="AD24" s="323" t="str">
        <f>$AG$109</f>
        <v>120 VAC Control</v>
      </c>
      <c r="AE24" s="220"/>
      <c r="AF24" s="220"/>
      <c r="AG24" s="220"/>
      <c r="AH24" s="220"/>
      <c r="AI24" s="220"/>
      <c r="AJ24" s="220"/>
      <c r="AK24" s="220"/>
      <c r="AL24" s="220"/>
      <c r="AM24" s="220"/>
      <c r="AN24" s="218"/>
      <c r="AP24" s="209"/>
      <c r="AQ24" s="58"/>
      <c r="AR24" s="237"/>
      <c r="AT24" s="58"/>
      <c r="AU24" s="58"/>
      <c r="AV24" s="58"/>
      <c r="AW24" s="58"/>
      <c r="AX24" s="58"/>
      <c r="BQ24" s="58"/>
      <c r="BR24" s="58"/>
      <c r="BS24" s="58"/>
      <c r="BT24" s="58"/>
      <c r="BU24" s="58"/>
      <c r="BV24" s="57"/>
      <c r="BW24" s="57"/>
      <c r="BX24" s="57"/>
      <c r="BY24" s="57"/>
      <c r="BZ24" s="57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DC24" s="57"/>
      <c r="DD24" s="57"/>
      <c r="DE24" s="57"/>
      <c r="DF24" s="57"/>
      <c r="DG24" s="58"/>
      <c r="DH24" s="58"/>
      <c r="DI24" s="58"/>
      <c r="DJ24" s="58"/>
      <c r="DK24" s="58"/>
      <c r="DL24" s="57"/>
      <c r="DM24" s="57"/>
      <c r="DN24" s="57"/>
      <c r="DO24" s="57"/>
      <c r="DP24" s="57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</row>
    <row r="25" spans="3:131">
      <c r="C25" s="416"/>
      <c r="E25" s="235"/>
      <c r="G25" s="237"/>
      <c r="I25" s="188"/>
      <c r="J25" s="189"/>
      <c r="K25" s="189"/>
      <c r="L25" s="189"/>
      <c r="M25" s="189"/>
      <c r="N25" s="189"/>
      <c r="O25" s="190"/>
      <c r="P25" s="190"/>
      <c r="Q25" s="190"/>
      <c r="R25" s="189"/>
      <c r="S25" s="195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N25" s="219"/>
      <c r="AP25" s="209"/>
      <c r="AQ25" s="58"/>
      <c r="AR25" s="237"/>
      <c r="AT25" s="58"/>
      <c r="AU25" s="58"/>
      <c r="AV25" s="58"/>
      <c r="AW25" s="58"/>
      <c r="AX25" s="58"/>
      <c r="BQ25" s="58"/>
      <c r="BR25" s="58"/>
      <c r="BS25" s="58"/>
      <c r="DC25" s="57"/>
      <c r="DD25" s="57"/>
      <c r="DE25" s="57"/>
    </row>
    <row r="26" spans="3:131" ht="15.75" thickBot="1">
      <c r="C26" s="416"/>
      <c r="E26" s="235"/>
      <c r="G26" s="237"/>
      <c r="I26" s="192"/>
      <c r="J26" s="193"/>
      <c r="K26" s="193"/>
      <c r="L26" s="193"/>
      <c r="M26" s="193"/>
      <c r="N26" s="193"/>
      <c r="O26" s="194"/>
      <c r="P26" s="194"/>
      <c r="Q26" s="194"/>
      <c r="R26" s="193"/>
      <c r="S26" s="196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N26" s="219"/>
      <c r="AP26" s="209"/>
      <c r="AQ26" s="58"/>
      <c r="AR26" s="237"/>
      <c r="AT26" s="58"/>
      <c r="AU26" s="58"/>
      <c r="AV26" s="58"/>
      <c r="AW26" s="58"/>
      <c r="AX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C26" s="57"/>
      <c r="DD26" s="57"/>
      <c r="DE26" s="57"/>
    </row>
    <row r="27" spans="3:131" ht="15.75" thickBot="1">
      <c r="C27" s="416"/>
      <c r="E27" s="235"/>
      <c r="G27" s="237"/>
      <c r="I27" s="334"/>
      <c r="J27" s="57"/>
      <c r="K27" s="57"/>
      <c r="L27" s="57"/>
      <c r="M27" s="57"/>
      <c r="N27" s="15"/>
      <c r="O27" s="58"/>
      <c r="P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N27" s="219"/>
      <c r="AP27" s="209"/>
      <c r="AQ27" s="58"/>
      <c r="AR27" s="237"/>
      <c r="AT27" s="58"/>
      <c r="AU27" s="58"/>
      <c r="AV27" s="58"/>
      <c r="AW27" s="58"/>
      <c r="AX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C27" s="57"/>
      <c r="DD27" s="57"/>
      <c r="DE27" s="57"/>
    </row>
    <row r="28" spans="3:131">
      <c r="C28" s="416"/>
      <c r="E28" s="235"/>
      <c r="G28" s="237"/>
      <c r="I28" s="8"/>
      <c r="O28" s="58"/>
      <c r="P28" s="58"/>
      <c r="Z28" s="58"/>
      <c r="AA28" s="58"/>
      <c r="AB28" s="185" t="s">
        <v>442</v>
      </c>
      <c r="AC28" s="281"/>
      <c r="AD28" s="186"/>
      <c r="AE28" s="186"/>
      <c r="AF28" s="186"/>
      <c r="AG28" s="186"/>
      <c r="AH28" s="186"/>
      <c r="AI28" s="186"/>
      <c r="AJ28" s="186"/>
      <c r="AK28" s="186"/>
      <c r="AL28" s="187"/>
      <c r="AM28" s="15"/>
      <c r="AN28" s="219"/>
      <c r="AP28" s="209"/>
      <c r="AQ28" s="58"/>
      <c r="AR28" s="237"/>
      <c r="AT28" s="58"/>
      <c r="AU28" s="58"/>
      <c r="AV28" s="58"/>
      <c r="AW28" s="58"/>
      <c r="AX28" s="58"/>
      <c r="BB28" s="185" t="s">
        <v>443</v>
      </c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7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C28" s="57"/>
      <c r="DD28" s="57"/>
      <c r="DE28" s="57"/>
    </row>
    <row r="29" spans="3:131">
      <c r="C29" s="416"/>
      <c r="E29" s="235"/>
      <c r="G29" s="237"/>
      <c r="O29" s="58"/>
      <c r="P29" s="58"/>
      <c r="Z29" s="58"/>
      <c r="AA29" s="58"/>
      <c r="AB29" s="188"/>
      <c r="AC29" s="189"/>
      <c r="AD29" s="197"/>
      <c r="AE29" s="197"/>
      <c r="AF29" s="197"/>
      <c r="AG29" s="197"/>
      <c r="AH29" s="299"/>
      <c r="AI29" s="189"/>
      <c r="AJ29" s="189"/>
      <c r="AK29" s="189"/>
      <c r="AL29" s="183"/>
      <c r="AM29" s="15"/>
      <c r="AN29" s="219"/>
      <c r="AP29" s="209"/>
      <c r="AQ29" s="57"/>
      <c r="AR29" s="237"/>
      <c r="AT29" s="58"/>
      <c r="AU29" s="58"/>
      <c r="AV29" s="58"/>
      <c r="AW29" s="58"/>
      <c r="AX29" s="58"/>
      <c r="BB29" s="188"/>
      <c r="BC29" s="197"/>
      <c r="BD29" s="197"/>
      <c r="BE29" s="197"/>
      <c r="BF29" s="197"/>
      <c r="BG29" s="197"/>
      <c r="BH29" s="197"/>
      <c r="BI29" s="197"/>
      <c r="BJ29" s="197"/>
      <c r="BK29" s="197"/>
      <c r="BL29" s="189"/>
      <c r="BM29" s="189"/>
      <c r="BN29" s="189"/>
      <c r="BO29" s="183"/>
      <c r="BP29" s="58"/>
      <c r="DA29" s="184"/>
      <c r="DC29" s="57"/>
      <c r="DD29" s="57"/>
      <c r="DE29" s="57"/>
    </row>
    <row r="30" spans="3:131">
      <c r="C30" s="416"/>
      <c r="E30" s="235"/>
      <c r="G30" s="237"/>
      <c r="N30" s="337"/>
      <c r="O30" s="326"/>
      <c r="P30" s="326"/>
      <c r="Q30" s="220"/>
      <c r="R30" s="220"/>
      <c r="S30" s="220"/>
      <c r="T30" s="323" t="str">
        <f>$AG$109</f>
        <v>120 VAC Control</v>
      </c>
      <c r="U30" s="318"/>
      <c r="V30" s="318"/>
      <c r="W30" s="318"/>
      <c r="X30" s="220" t="s">
        <v>430</v>
      </c>
      <c r="Y30" s="220" t="s">
        <v>431</v>
      </c>
      <c r="Z30" s="220"/>
      <c r="AA30" s="318" t="s">
        <v>213</v>
      </c>
      <c r="AB30" s="282"/>
      <c r="AC30" s="220"/>
      <c r="AD30" s="220"/>
      <c r="AE30" s="220"/>
      <c r="AF30" s="220"/>
      <c r="AG30" s="227" t="str">
        <f>$K$99</f>
        <v>ECO</v>
      </c>
      <c r="AH30" s="220"/>
      <c r="AI30" s="220"/>
      <c r="AJ30" s="220"/>
      <c r="AK30" s="220"/>
      <c r="AL30" s="324"/>
      <c r="AM30" s="325" t="s">
        <v>213</v>
      </c>
      <c r="AN30" s="330"/>
      <c r="AP30" s="209"/>
      <c r="AQ30" s="57"/>
      <c r="AR30" s="237"/>
      <c r="AT30" s="58"/>
      <c r="AU30" s="58"/>
      <c r="AV30" s="58"/>
      <c r="AW30" s="58"/>
      <c r="AX30" s="58"/>
      <c r="BB30" s="188"/>
      <c r="BC30" s="197"/>
      <c r="BD30" s="197"/>
      <c r="BE30" s="197"/>
      <c r="BF30" s="197"/>
      <c r="BG30" s="197"/>
      <c r="BH30" s="197"/>
      <c r="BI30" s="197"/>
      <c r="BJ30" s="197"/>
      <c r="BK30" s="197"/>
      <c r="BL30" s="189"/>
      <c r="BM30" s="189"/>
      <c r="BN30" s="189"/>
      <c r="BO30" s="183"/>
      <c r="BP30" s="58"/>
      <c r="DC30" s="57"/>
      <c r="DD30" s="57"/>
      <c r="DE30" s="57"/>
    </row>
    <row r="31" spans="3:131" ht="15.75" thickBot="1">
      <c r="C31" s="416"/>
      <c r="E31" s="235"/>
      <c r="G31" s="237"/>
      <c r="N31" s="219"/>
      <c r="O31" s="58"/>
      <c r="AB31" s="188"/>
      <c r="AC31" s="197"/>
      <c r="AD31" s="197"/>
      <c r="AE31" s="197"/>
      <c r="AF31" s="197"/>
      <c r="AG31" s="197"/>
      <c r="AH31" s="197"/>
      <c r="AI31" s="189"/>
      <c r="AJ31" s="189"/>
      <c r="AK31" s="189"/>
      <c r="AL31" s="183"/>
      <c r="AP31" s="209"/>
      <c r="AQ31" s="57"/>
      <c r="AR31" s="237"/>
      <c r="AT31" s="58"/>
      <c r="AU31" s="58"/>
      <c r="AV31" s="58"/>
      <c r="AW31" s="58"/>
      <c r="AX31" s="58"/>
      <c r="BB31" s="188"/>
      <c r="BC31" s="197"/>
      <c r="BD31" s="197"/>
      <c r="BE31" s="197"/>
      <c r="BF31" s="197"/>
      <c r="BG31" s="197"/>
      <c r="BH31" s="197"/>
      <c r="BI31" s="197"/>
      <c r="BJ31" s="197"/>
      <c r="BK31" s="197"/>
      <c r="BL31" s="189"/>
      <c r="BM31" s="189"/>
      <c r="BN31" s="189"/>
      <c r="BO31" s="183"/>
      <c r="BP31" s="58"/>
      <c r="DC31" s="57"/>
      <c r="DD31" s="57"/>
      <c r="DE31" s="57"/>
    </row>
    <row r="32" spans="3:131" ht="15.75" thickBot="1">
      <c r="C32" s="416"/>
      <c r="E32" s="235"/>
      <c r="G32" s="237"/>
      <c r="N32" s="219"/>
      <c r="P32" s="208"/>
      <c r="Q32" s="206"/>
      <c r="R32" s="206"/>
      <c r="S32" s="206"/>
      <c r="T32" s="344" t="str">
        <f>$AG$101</f>
        <v>12 V - 10 A</v>
      </c>
      <c r="U32" s="206"/>
      <c r="V32" s="206"/>
      <c r="W32" s="206"/>
      <c r="X32" s="206"/>
      <c r="Y32" s="206"/>
      <c r="Z32" s="206"/>
      <c r="AA32" s="206"/>
      <c r="AB32" s="327"/>
      <c r="AC32" s="207"/>
      <c r="AD32" s="207"/>
      <c r="AE32" s="207"/>
      <c r="AF32" s="207"/>
      <c r="AG32" s="207"/>
      <c r="AH32" s="207"/>
      <c r="AI32" s="207"/>
      <c r="AJ32" s="317"/>
      <c r="AK32" s="189"/>
      <c r="AL32" s="183"/>
      <c r="AP32" s="209"/>
      <c r="AQ32" s="57"/>
      <c r="AR32" s="237"/>
      <c r="AT32" s="58"/>
      <c r="AU32" s="202" t="s">
        <v>483</v>
      </c>
      <c r="AV32" s="203"/>
      <c r="AW32" s="203"/>
      <c r="AX32" s="204"/>
      <c r="AY32" s="204"/>
      <c r="AZ32" s="343"/>
      <c r="BA32" s="373" t="s">
        <v>214</v>
      </c>
      <c r="BB32" s="300" t="str">
        <f>$K$103</f>
        <v>10AR</v>
      </c>
      <c r="BC32" s="207"/>
      <c r="BD32" s="207" t="s">
        <v>430</v>
      </c>
      <c r="BE32" s="73" t="str">
        <f>$K$105</f>
        <v>12S</v>
      </c>
      <c r="BF32" s="207"/>
      <c r="BG32" s="321"/>
      <c r="BH32" s="200"/>
      <c r="BI32" s="197"/>
      <c r="BJ32" s="189"/>
      <c r="BK32" s="263"/>
      <c r="BL32" s="223"/>
      <c r="BM32" s="223"/>
      <c r="BN32" s="223"/>
      <c r="BO32" s="396" t="str">
        <f>$K$94</f>
        <v>120R</v>
      </c>
      <c r="BP32" s="365" t="s">
        <v>214</v>
      </c>
      <c r="BQ32" s="368"/>
      <c r="BR32" s="343"/>
      <c r="BS32" s="365"/>
      <c r="BT32" s="365"/>
      <c r="BU32" s="343"/>
      <c r="BV32" s="202" t="s">
        <v>241</v>
      </c>
      <c r="BW32" s="203"/>
      <c r="BX32" s="203"/>
      <c r="BY32" s="203"/>
      <c r="BZ32" s="204"/>
      <c r="DC32" s="57"/>
      <c r="DD32" s="57"/>
      <c r="DE32" s="57"/>
    </row>
    <row r="33" spans="3:109" ht="15.75" thickBot="1">
      <c r="C33" s="416"/>
      <c r="E33" s="235"/>
      <c r="G33" s="237"/>
      <c r="N33" s="219"/>
      <c r="O33" s="150"/>
      <c r="P33" s="209"/>
      <c r="AB33" s="14"/>
      <c r="AC33" s="15"/>
      <c r="AD33" s="15"/>
      <c r="AE33" s="15"/>
      <c r="AF33" s="15"/>
      <c r="AG33" s="15"/>
      <c r="AH33" s="15"/>
      <c r="AI33" s="15"/>
      <c r="AJ33" s="316"/>
      <c r="AK33" s="189"/>
      <c r="AL33" s="183"/>
      <c r="AP33" s="209"/>
      <c r="AQ33" s="57"/>
      <c r="AR33" s="237"/>
      <c r="AT33" s="58"/>
      <c r="AU33" s="58"/>
      <c r="AV33" s="58"/>
      <c r="AW33" s="58"/>
      <c r="AX33" s="58"/>
      <c r="BB33" s="188"/>
      <c r="BC33" s="189"/>
      <c r="BD33" s="189"/>
      <c r="BE33" s="389" t="s">
        <v>488</v>
      </c>
      <c r="BF33" s="200"/>
      <c r="BG33" s="209"/>
      <c r="BH33" s="200"/>
      <c r="BI33" s="189"/>
      <c r="BJ33" s="197"/>
      <c r="BK33" s="237"/>
      <c r="BL33" s="189"/>
      <c r="BM33" s="189"/>
      <c r="BN33" s="200"/>
      <c r="BO33" s="284"/>
      <c r="BP33" s="184"/>
      <c r="BQ33" s="370"/>
      <c r="DC33" s="57"/>
      <c r="DD33" s="57"/>
      <c r="DE33" s="57"/>
    </row>
    <row r="34" spans="3:109" ht="15.75" thickBot="1">
      <c r="C34" s="416"/>
      <c r="E34" s="235"/>
      <c r="G34" s="237"/>
      <c r="N34" s="219"/>
      <c r="P34" s="209"/>
      <c r="U34" s="202" t="s">
        <v>483</v>
      </c>
      <c r="V34" s="203"/>
      <c r="W34" s="203"/>
      <c r="X34" s="204"/>
      <c r="Y34" s="204"/>
      <c r="Z34" s="343"/>
      <c r="AA34" s="373" t="s">
        <v>214</v>
      </c>
      <c r="AB34" s="300" t="str">
        <f>$K$103</f>
        <v>10AR</v>
      </c>
      <c r="AC34" s="207"/>
      <c r="AD34" s="207"/>
      <c r="AE34" s="207" t="s">
        <v>430</v>
      </c>
      <c r="AF34" s="73" t="str">
        <f>$K$105</f>
        <v>12S</v>
      </c>
      <c r="AG34" s="207"/>
      <c r="AH34" s="73" t="str">
        <f>$K$107</f>
        <v>DCV</v>
      </c>
      <c r="AI34" s="207"/>
      <c r="AJ34" s="315"/>
      <c r="AK34" s="207"/>
      <c r="AL34" s="301" t="str">
        <f>$K$106</f>
        <v>F</v>
      </c>
      <c r="AM34" s="344" t="s">
        <v>213</v>
      </c>
      <c r="AN34" s="206"/>
      <c r="AO34" s="206"/>
      <c r="AP34" s="320"/>
      <c r="AQ34" s="57"/>
      <c r="AR34" s="237"/>
      <c r="AT34" s="58"/>
      <c r="AU34" s="202" t="s">
        <v>233</v>
      </c>
      <c r="AV34" s="203"/>
      <c r="AW34" s="203"/>
      <c r="AX34" s="203"/>
      <c r="AY34" s="204"/>
      <c r="AZ34" s="223"/>
      <c r="BA34" s="372" t="s">
        <v>213</v>
      </c>
      <c r="BB34" s="294" t="s">
        <v>430</v>
      </c>
      <c r="BC34" s="172" t="str">
        <f>$K$95</f>
        <v>120S</v>
      </c>
      <c r="BD34" s="223"/>
      <c r="BE34" s="224"/>
      <c r="BF34" s="224"/>
      <c r="BG34" s="209"/>
      <c r="BH34" s="223"/>
      <c r="BI34" s="223"/>
      <c r="BJ34" s="223"/>
      <c r="BK34" s="234"/>
      <c r="BL34" s="189"/>
      <c r="BM34" s="189"/>
      <c r="BN34" s="200"/>
      <c r="BO34" s="284"/>
      <c r="BP34" s="184"/>
      <c r="BQ34" s="371"/>
      <c r="BR34" s="343"/>
      <c r="BS34" s="365"/>
      <c r="BT34" s="365"/>
      <c r="BU34" s="343"/>
      <c r="BV34" s="202" t="s">
        <v>434</v>
      </c>
      <c r="BW34" s="203"/>
      <c r="BX34" s="203"/>
      <c r="BY34" s="203"/>
      <c r="BZ34" s="204"/>
      <c r="CA34" s="362" t="s">
        <v>214</v>
      </c>
      <c r="CB34" s="363"/>
      <c r="CC34" s="231"/>
      <c r="CD34" s="231"/>
      <c r="CE34" s="231"/>
      <c r="CF34" s="363" t="str">
        <f>$AG$107</f>
        <v>Data Cable</v>
      </c>
      <c r="CG34" s="231"/>
      <c r="CH34" s="231"/>
      <c r="CI34" s="231"/>
      <c r="CJ34" s="231"/>
      <c r="CK34" s="231"/>
      <c r="CL34" s="231"/>
      <c r="CM34" s="231"/>
      <c r="CN34" s="231"/>
      <c r="CO34" s="279"/>
      <c r="DC34" s="57"/>
      <c r="DD34" s="57"/>
      <c r="DE34" s="57"/>
    </row>
    <row r="35" spans="3:109" ht="15.75" thickBot="1">
      <c r="C35" s="416"/>
      <c r="E35" s="235"/>
      <c r="G35" s="237"/>
      <c r="N35" s="219"/>
      <c r="O35" s="57"/>
      <c r="P35" s="209"/>
      <c r="Q35" s="57"/>
      <c r="R35" s="57"/>
      <c r="S35" s="57"/>
      <c r="T35" s="166"/>
      <c r="U35" s="166"/>
      <c r="V35" s="166"/>
      <c r="W35" s="57"/>
      <c r="X35" s="57"/>
      <c r="Y35" s="57"/>
      <c r="Z35" s="57"/>
      <c r="AA35" s="166"/>
      <c r="AB35" s="307"/>
      <c r="AC35" s="197"/>
      <c r="AD35" s="197"/>
      <c r="AE35" s="197"/>
      <c r="AF35" s="389" t="s">
        <v>488</v>
      </c>
      <c r="AG35" s="197"/>
      <c r="AH35" s="197"/>
      <c r="AI35" s="197"/>
      <c r="AJ35" s="197"/>
      <c r="AK35" s="197"/>
      <c r="AL35" s="295"/>
      <c r="AR35" s="237"/>
      <c r="AT35" s="58"/>
      <c r="BB35" s="188"/>
      <c r="BC35" s="297" t="s">
        <v>460</v>
      </c>
      <c r="BD35" s="189"/>
      <c r="BE35" s="237"/>
      <c r="BF35" s="189"/>
      <c r="BG35" s="209"/>
      <c r="BH35" s="189"/>
      <c r="BI35" s="189"/>
      <c r="BJ35" s="189"/>
      <c r="BK35" s="237"/>
      <c r="BL35" s="189"/>
      <c r="BM35" s="189"/>
      <c r="BN35" s="200"/>
      <c r="BO35" s="284"/>
      <c r="CO35" s="235"/>
      <c r="DC35" s="57"/>
      <c r="DD35" s="57"/>
      <c r="DE35" s="57"/>
    </row>
    <row r="36" spans="3:109" ht="15.75" thickBot="1">
      <c r="C36" s="416"/>
      <c r="E36" s="235"/>
      <c r="G36" s="237"/>
      <c r="N36" s="219"/>
      <c r="O36" s="57"/>
      <c r="P36" s="209"/>
      <c r="Q36" s="57"/>
      <c r="R36" s="221"/>
      <c r="S36" s="223"/>
      <c r="T36" s="340"/>
      <c r="U36" s="340"/>
      <c r="V36" s="340"/>
      <c r="W36" s="223" t="s">
        <v>430</v>
      </c>
      <c r="X36" s="223" t="s">
        <v>431</v>
      </c>
      <c r="Y36" s="223"/>
      <c r="Z36" s="223"/>
      <c r="AA36" s="340" t="s">
        <v>213</v>
      </c>
      <c r="AB36" s="260"/>
      <c r="AC36" s="172" t="str">
        <f>$K$95</f>
        <v>120S</v>
      </c>
      <c r="AD36" s="172" t="str">
        <f>$K$95</f>
        <v>120S</v>
      </c>
      <c r="AE36" s="172" t="str">
        <f>$K$95</f>
        <v>120S</v>
      </c>
      <c r="AF36" s="223"/>
      <c r="AG36" s="224"/>
      <c r="AH36" s="223"/>
      <c r="AI36" s="223"/>
      <c r="AJ36" s="261"/>
      <c r="AK36" s="172" t="str">
        <f>$K$95</f>
        <v>120S</v>
      </c>
      <c r="AL36" s="262" t="s">
        <v>431</v>
      </c>
      <c r="AM36" s="340" t="s">
        <v>213</v>
      </c>
      <c r="AN36" s="223"/>
      <c r="AO36" s="223"/>
      <c r="AP36" s="223"/>
      <c r="AQ36" s="223"/>
      <c r="AR36" s="226"/>
      <c r="AT36" s="58"/>
      <c r="AU36" s="202" t="s">
        <v>454</v>
      </c>
      <c r="AV36" s="203"/>
      <c r="AW36" s="203"/>
      <c r="AX36" s="204"/>
      <c r="AY36" s="204"/>
      <c r="AZ36" s="343"/>
      <c r="BA36" s="373" t="s">
        <v>214</v>
      </c>
      <c r="BB36" s="258" t="str">
        <f>$K$94</f>
        <v>120R</v>
      </c>
      <c r="BC36" s="223"/>
      <c r="BD36" s="223"/>
      <c r="BE36" s="234"/>
      <c r="BF36" s="189"/>
      <c r="BG36" s="209"/>
      <c r="BH36" s="189"/>
      <c r="BI36" s="189"/>
      <c r="BJ36" s="189"/>
      <c r="BK36" s="263"/>
      <c r="BL36" s="223"/>
      <c r="BM36" s="223"/>
      <c r="BN36" s="223"/>
      <c r="BO36" s="396" t="str">
        <f>$K$94</f>
        <v>120R</v>
      </c>
      <c r="BP36" s="365" t="s">
        <v>214</v>
      </c>
      <c r="BQ36" s="368"/>
      <c r="BR36" s="343"/>
      <c r="BS36" s="365"/>
      <c r="BT36" s="365"/>
      <c r="BU36" s="343"/>
      <c r="BV36" s="202" t="s">
        <v>245</v>
      </c>
      <c r="BW36" s="203"/>
      <c r="BX36" s="203"/>
      <c r="BY36" s="203"/>
      <c r="BZ36" s="204"/>
      <c r="CK36" s="185" t="s">
        <v>436</v>
      </c>
      <c r="CL36" s="186"/>
      <c r="CM36" s="186"/>
      <c r="CN36" s="186"/>
      <c r="CO36" s="392" t="str">
        <f>$K$109</f>
        <v>NC5</v>
      </c>
      <c r="CP36" s="186"/>
      <c r="CQ36" s="392" t="str">
        <f>$K$109</f>
        <v>NC5</v>
      </c>
      <c r="CR36" s="186"/>
      <c r="CS36" s="392" t="str">
        <f>$K$109</f>
        <v>NC5</v>
      </c>
      <c r="CT36" s="187"/>
    </row>
    <row r="37" spans="3:109" ht="15.75" thickBot="1">
      <c r="C37" s="416"/>
      <c r="E37" s="235"/>
      <c r="G37" s="237"/>
      <c r="N37" s="219"/>
      <c r="O37" s="57"/>
      <c r="P37" s="209"/>
      <c r="Q37" s="57"/>
      <c r="R37" s="237"/>
      <c r="S37" s="15"/>
      <c r="AB37" s="188"/>
      <c r="AC37" s="297" t="s">
        <v>459</v>
      </c>
      <c r="AD37" s="297" t="s">
        <v>461</v>
      </c>
      <c r="AE37" s="297" t="s">
        <v>462</v>
      </c>
      <c r="AF37" s="189"/>
      <c r="AG37" s="237"/>
      <c r="AH37" s="189"/>
      <c r="AI37" s="189"/>
      <c r="AJ37" s="189"/>
      <c r="AK37" s="297" t="s">
        <v>460</v>
      </c>
      <c r="AL37" s="183"/>
      <c r="AM37" s="15"/>
      <c r="AN37" s="15"/>
      <c r="AO37" s="15"/>
      <c r="AP37" s="15"/>
      <c r="BB37" s="188"/>
      <c r="BC37" s="189"/>
      <c r="BD37" s="189"/>
      <c r="BE37" s="234"/>
      <c r="BF37" s="189"/>
      <c r="BG37" s="209"/>
      <c r="BH37" s="189"/>
      <c r="BI37" s="189"/>
      <c r="BJ37" s="189"/>
      <c r="BK37" s="237"/>
      <c r="BL37" s="189"/>
      <c r="BM37" s="189"/>
      <c r="BN37" s="200"/>
      <c r="BO37" s="284"/>
      <c r="BP37" s="184"/>
      <c r="BQ37" s="370"/>
      <c r="CK37" s="188"/>
      <c r="CL37" s="189"/>
      <c r="CM37" s="189"/>
      <c r="CN37" s="189"/>
      <c r="CO37" s="189"/>
      <c r="CP37" s="189"/>
      <c r="CQ37" s="189"/>
      <c r="CR37" s="189"/>
      <c r="CS37" s="189"/>
      <c r="CT37" s="183"/>
    </row>
    <row r="38" spans="3:109" ht="15.75" thickBot="1">
      <c r="C38" s="416"/>
      <c r="E38" s="235"/>
      <c r="G38" s="237"/>
      <c r="N38" s="219"/>
      <c r="O38" s="57"/>
      <c r="P38" s="209"/>
      <c r="Q38" s="57"/>
      <c r="R38" s="237"/>
      <c r="S38" s="15"/>
      <c r="U38" s="202" t="s">
        <v>233</v>
      </c>
      <c r="V38" s="203"/>
      <c r="W38" s="203"/>
      <c r="X38" s="203"/>
      <c r="Y38" s="204"/>
      <c r="Z38" s="223"/>
      <c r="AA38" s="372" t="s">
        <v>213</v>
      </c>
      <c r="AB38" s="260" t="s">
        <v>430</v>
      </c>
      <c r="AC38" s="172" t="str">
        <f>$K$95</f>
        <v>120S</v>
      </c>
      <c r="AD38" s="223"/>
      <c r="AE38" s="223"/>
      <c r="AF38" s="223"/>
      <c r="AG38" s="213"/>
      <c r="AH38" s="223"/>
      <c r="AI38" s="223"/>
      <c r="AJ38" s="223"/>
      <c r="AK38" s="223"/>
      <c r="AL38" s="259" t="str">
        <f>$K$94</f>
        <v>120R</v>
      </c>
      <c r="AM38" s="373" t="s">
        <v>214</v>
      </c>
      <c r="AN38" s="343"/>
      <c r="AO38" s="202" t="s">
        <v>453</v>
      </c>
      <c r="AP38" s="203"/>
      <c r="AQ38" s="203"/>
      <c r="AR38" s="204"/>
      <c r="AS38" s="204"/>
      <c r="AU38" s="202" t="s">
        <v>454</v>
      </c>
      <c r="AV38" s="203"/>
      <c r="AW38" s="203"/>
      <c r="AX38" s="204"/>
      <c r="AY38" s="204"/>
      <c r="AZ38" s="343"/>
      <c r="BA38" s="373" t="s">
        <v>214</v>
      </c>
      <c r="BB38" s="258" t="str">
        <f>$K$94</f>
        <v>120R</v>
      </c>
      <c r="BC38" s="223"/>
      <c r="BD38" s="223"/>
      <c r="BE38" s="234"/>
      <c r="BF38" s="189"/>
      <c r="BG38" s="209"/>
      <c r="BH38" s="189"/>
      <c r="BI38" s="229" t="s">
        <v>125</v>
      </c>
      <c r="BJ38" s="189"/>
      <c r="BK38" s="237"/>
      <c r="BL38" s="189"/>
      <c r="BM38" s="189"/>
      <c r="BN38" s="200"/>
      <c r="BO38" s="284"/>
      <c r="BP38" s="184"/>
      <c r="BQ38" s="371"/>
      <c r="BR38" s="343"/>
      <c r="BS38" s="365"/>
      <c r="BT38" s="365"/>
      <c r="BU38" s="343"/>
      <c r="BV38" s="202" t="s">
        <v>435</v>
      </c>
      <c r="BW38" s="203"/>
      <c r="BX38" s="203"/>
      <c r="BY38" s="203"/>
      <c r="BZ38" s="204"/>
      <c r="CC38" s="15"/>
      <c r="CD38" s="304"/>
      <c r="CE38" s="304"/>
      <c r="CF38" s="304"/>
      <c r="CG38" s="15"/>
      <c r="CK38" s="188"/>
      <c r="CL38" s="189"/>
      <c r="CM38" s="189"/>
      <c r="CN38" s="189"/>
      <c r="CO38" s="189"/>
      <c r="CP38" s="189"/>
      <c r="CQ38" s="189"/>
      <c r="CR38" s="189"/>
      <c r="CS38" s="189"/>
      <c r="CT38" s="183"/>
    </row>
    <row r="39" spans="3:109" ht="15.75" thickBot="1">
      <c r="C39" s="416"/>
      <c r="E39" s="235"/>
      <c r="G39" s="237"/>
      <c r="M39" s="57"/>
      <c r="N39" s="219"/>
      <c r="O39" s="57"/>
      <c r="P39" s="209"/>
      <c r="Q39" s="57"/>
      <c r="R39" s="237"/>
      <c r="S39" s="15"/>
      <c r="AB39" s="188"/>
      <c r="AC39" s="297" t="s">
        <v>460</v>
      </c>
      <c r="AD39" s="189"/>
      <c r="AE39" s="189"/>
      <c r="AF39" s="189"/>
      <c r="AG39" s="237"/>
      <c r="AH39" s="189"/>
      <c r="AI39" s="189"/>
      <c r="AJ39" s="189"/>
      <c r="AK39" s="189"/>
      <c r="AL39" s="183"/>
      <c r="BB39" s="188"/>
      <c r="BC39" s="189"/>
      <c r="BD39" s="189"/>
      <c r="BE39" s="237"/>
      <c r="BF39" s="189"/>
      <c r="BG39" s="209"/>
      <c r="BH39" s="189"/>
      <c r="BI39" s="322"/>
      <c r="BJ39" s="189"/>
      <c r="BK39" s="237"/>
      <c r="BL39" s="189"/>
      <c r="BM39" s="189"/>
      <c r="BN39" s="189"/>
      <c r="BO39" s="183"/>
      <c r="CK39" s="188"/>
      <c r="CL39" s="189"/>
      <c r="CM39" s="189"/>
      <c r="CN39" s="189"/>
      <c r="CO39" s="189"/>
      <c r="CP39" s="189"/>
      <c r="CQ39" s="189"/>
      <c r="CR39" s="189"/>
      <c r="CS39" s="189"/>
      <c r="CT39" s="183"/>
    </row>
    <row r="40" spans="3:109" ht="15.75" thickBot="1">
      <c r="C40" s="416"/>
      <c r="E40" s="235"/>
      <c r="G40" s="237"/>
      <c r="M40" s="57"/>
      <c r="N40" s="219"/>
      <c r="O40" s="57"/>
      <c r="P40" s="209"/>
      <c r="Q40" s="57"/>
      <c r="R40" s="237"/>
      <c r="S40" s="15"/>
      <c r="U40" s="202" t="s">
        <v>454</v>
      </c>
      <c r="V40" s="203"/>
      <c r="W40" s="203"/>
      <c r="X40" s="204"/>
      <c r="Y40" s="204"/>
      <c r="Z40" s="343"/>
      <c r="AA40" s="373" t="s">
        <v>214</v>
      </c>
      <c r="AB40" s="258" t="str">
        <f>$K$94</f>
        <v>120R</v>
      </c>
      <c r="AC40" s="296"/>
      <c r="AD40" s="223"/>
      <c r="AE40" s="223"/>
      <c r="AF40" s="223"/>
      <c r="AG40" s="213"/>
      <c r="AH40" s="223"/>
      <c r="AI40" s="223"/>
      <c r="AJ40" s="223"/>
      <c r="AK40" s="223"/>
      <c r="AL40" s="259" t="str">
        <f>$K$94</f>
        <v>120R</v>
      </c>
      <c r="AM40" s="373" t="s">
        <v>214</v>
      </c>
      <c r="AN40" s="343"/>
      <c r="AO40" s="202" t="s">
        <v>453</v>
      </c>
      <c r="AP40" s="203"/>
      <c r="AQ40" s="203"/>
      <c r="AR40" s="204"/>
      <c r="AS40" s="204"/>
      <c r="AU40" s="202" t="s">
        <v>465</v>
      </c>
      <c r="AV40" s="203"/>
      <c r="AW40" s="203"/>
      <c r="AX40" s="203"/>
      <c r="AY40" s="204"/>
      <c r="AZ40" s="343"/>
      <c r="BA40" s="373" t="s">
        <v>214</v>
      </c>
      <c r="BB40" s="258" t="str">
        <f>$K$94</f>
        <v>120R</v>
      </c>
      <c r="BC40" s="223"/>
      <c r="BD40" s="223"/>
      <c r="BE40" s="226"/>
      <c r="BF40" s="189"/>
      <c r="BG40" s="209"/>
      <c r="BH40" s="189"/>
      <c r="BI40" s="219"/>
      <c r="BJ40" s="189"/>
      <c r="BK40" s="263"/>
      <c r="BL40" s="223"/>
      <c r="BM40" s="223"/>
      <c r="BN40" s="223"/>
      <c r="BO40" s="396" t="str">
        <f>$K$94</f>
        <v>120R</v>
      </c>
      <c r="BP40" s="365" t="s">
        <v>214</v>
      </c>
      <c r="BQ40" s="368"/>
      <c r="BR40" s="343"/>
      <c r="BS40" s="365"/>
      <c r="BT40" s="365"/>
      <c r="BU40" s="343"/>
      <c r="BV40" s="202" t="s">
        <v>435</v>
      </c>
      <c r="BW40" s="203"/>
      <c r="BX40" s="203"/>
      <c r="BY40" s="203"/>
      <c r="BZ40" s="204"/>
      <c r="CK40" s="192"/>
      <c r="CL40" s="393" t="str">
        <f>$K$93</f>
        <v>120IN</v>
      </c>
      <c r="CM40" s="193"/>
      <c r="CN40" s="193"/>
      <c r="CO40" s="394" t="str">
        <f>$K$109</f>
        <v>NC5</v>
      </c>
      <c r="CP40" s="193"/>
      <c r="CQ40" s="394" t="str">
        <f>$K$109</f>
        <v>NC5</v>
      </c>
      <c r="CR40" s="193"/>
      <c r="CS40" s="394" t="str">
        <f>$K$109</f>
        <v>NC5</v>
      </c>
      <c r="CT40" s="198"/>
    </row>
    <row r="41" spans="3:109" ht="15.75" thickBot="1">
      <c r="C41" s="416"/>
      <c r="E41" s="235"/>
      <c r="G41" s="237"/>
      <c r="M41" s="57"/>
      <c r="N41" s="219"/>
      <c r="O41" s="57"/>
      <c r="P41" s="209"/>
      <c r="Q41" s="57"/>
      <c r="R41" s="237"/>
      <c r="S41" s="15"/>
      <c r="AB41" s="188"/>
      <c r="AC41" s="189"/>
      <c r="AD41" s="189"/>
      <c r="AE41" s="189"/>
      <c r="AF41" s="189"/>
      <c r="AG41" s="237"/>
      <c r="AH41" s="189"/>
      <c r="AI41" s="189"/>
      <c r="AJ41" s="189"/>
      <c r="AK41" s="189"/>
      <c r="AL41" s="183"/>
      <c r="BB41" s="188"/>
      <c r="BC41" s="197"/>
      <c r="BD41" s="197"/>
      <c r="BE41" s="197"/>
      <c r="BF41" s="197"/>
      <c r="BG41" s="209"/>
      <c r="BH41" s="189"/>
      <c r="BI41" s="219"/>
      <c r="BJ41" s="189"/>
      <c r="BK41" s="237"/>
      <c r="BL41" s="189"/>
      <c r="BM41" s="189"/>
      <c r="BN41" s="200"/>
      <c r="BO41" s="284"/>
      <c r="BP41" s="184"/>
      <c r="BQ41" s="370"/>
      <c r="CL41" s="376" t="s">
        <v>214</v>
      </c>
      <c r="CO41" s="332" t="s">
        <v>214</v>
      </c>
      <c r="CP41" s="184"/>
      <c r="CQ41" s="332" t="s">
        <v>214</v>
      </c>
      <c r="CR41" s="184"/>
      <c r="CS41" s="332" t="s">
        <v>214</v>
      </c>
    </row>
    <row r="42" spans="3:109" ht="15.75" thickBot="1">
      <c r="C42" s="416"/>
      <c r="E42" s="235"/>
      <c r="G42" s="237"/>
      <c r="J42" s="15"/>
      <c r="K42" s="15"/>
      <c r="M42" s="57"/>
      <c r="N42" s="219"/>
      <c r="O42" s="57"/>
      <c r="P42" s="209"/>
      <c r="Q42" s="57"/>
      <c r="R42" s="237"/>
      <c r="S42" s="15"/>
      <c r="U42" s="202" t="s">
        <v>454</v>
      </c>
      <c r="V42" s="203"/>
      <c r="W42" s="203"/>
      <c r="X42" s="203"/>
      <c r="Y42" s="204"/>
      <c r="Z42" s="343"/>
      <c r="AA42" s="373" t="s">
        <v>214</v>
      </c>
      <c r="AB42" s="258" t="str">
        <f>$K$94</f>
        <v>120R</v>
      </c>
      <c r="AC42" s="296"/>
      <c r="AD42" s="223"/>
      <c r="AE42" s="223"/>
      <c r="AF42" s="223"/>
      <c r="AG42" s="215"/>
      <c r="AH42" s="223"/>
      <c r="AI42" s="223"/>
      <c r="AJ42" s="223"/>
      <c r="AK42" s="223"/>
      <c r="AL42" s="259" t="str">
        <f>$K$94</f>
        <v>120R</v>
      </c>
      <c r="AM42" s="373" t="s">
        <v>214</v>
      </c>
      <c r="AN42" s="343"/>
      <c r="AO42" s="202" t="s">
        <v>453</v>
      </c>
      <c r="AP42" s="203"/>
      <c r="AQ42" s="203"/>
      <c r="AR42" s="204"/>
      <c r="AS42" s="204"/>
      <c r="AU42" s="152" t="s">
        <v>529</v>
      </c>
      <c r="AV42" s="153"/>
      <c r="AW42" s="153"/>
      <c r="AX42" s="153"/>
      <c r="AY42" s="154"/>
      <c r="AZ42" s="265"/>
      <c r="BA42" s="266"/>
      <c r="BB42" s="265"/>
      <c r="BC42" s="412"/>
      <c r="BD42" s="412"/>
      <c r="BE42" s="404"/>
      <c r="BF42" s="197"/>
      <c r="BG42" s="209"/>
      <c r="BH42" s="189"/>
      <c r="BI42" s="219"/>
      <c r="BJ42" s="189"/>
      <c r="BK42" s="237"/>
      <c r="BL42" s="189"/>
      <c r="BM42" s="189"/>
      <c r="BN42" s="200"/>
      <c r="BO42" s="284"/>
      <c r="BP42" s="184"/>
      <c r="BQ42" s="371"/>
      <c r="BR42" s="343"/>
      <c r="BS42" s="365"/>
      <c r="BT42" s="365"/>
      <c r="BU42" s="343"/>
      <c r="BV42" s="343"/>
      <c r="BW42" s="343"/>
      <c r="BX42" s="343"/>
      <c r="BY42" s="343"/>
      <c r="BZ42" s="343"/>
      <c r="CA42" s="343"/>
      <c r="CB42" s="343"/>
      <c r="CC42" s="343"/>
      <c r="CD42" s="343"/>
      <c r="CE42" s="343"/>
      <c r="CF42" s="343"/>
      <c r="CG42" s="343"/>
      <c r="CH42" s="343"/>
      <c r="CI42" s="343"/>
      <c r="CJ42" s="343"/>
      <c r="CK42" s="343"/>
      <c r="CL42" s="375"/>
      <c r="CO42" s="235"/>
      <c r="CQ42" s="235"/>
      <c r="CS42" s="235"/>
    </row>
    <row r="43" spans="3:109" ht="15.75" thickBot="1">
      <c r="C43" s="416"/>
      <c r="E43" s="235"/>
      <c r="G43" s="237"/>
      <c r="J43" s="15"/>
      <c r="K43" s="15"/>
      <c r="M43" s="57"/>
      <c r="N43" s="219"/>
      <c r="O43" s="57"/>
      <c r="P43" s="209"/>
      <c r="Q43" s="57"/>
      <c r="R43" s="237"/>
      <c r="S43" s="15"/>
      <c r="AB43" s="188"/>
      <c r="AC43" s="189"/>
      <c r="AD43" s="189"/>
      <c r="AE43" s="189"/>
      <c r="AF43" s="189"/>
      <c r="AG43" s="189"/>
      <c r="AH43" s="189"/>
      <c r="AI43" s="189"/>
      <c r="AJ43" s="189"/>
      <c r="AK43" s="189"/>
      <c r="AL43" s="183"/>
      <c r="BB43" s="188"/>
      <c r="BC43" s="189" t="s">
        <v>532</v>
      </c>
      <c r="BD43" s="189"/>
      <c r="BE43" s="404"/>
      <c r="BF43" s="189"/>
      <c r="BG43" s="209"/>
      <c r="BH43" s="189"/>
      <c r="BI43" s="219"/>
      <c r="BJ43" s="189"/>
      <c r="BK43" s="237"/>
      <c r="BL43" s="200"/>
      <c r="BM43" s="200"/>
      <c r="BN43" s="200"/>
      <c r="BO43" s="284"/>
      <c r="BP43" s="184"/>
      <c r="CO43" s="235"/>
      <c r="CQ43" s="235"/>
      <c r="CS43" s="235"/>
    </row>
    <row r="44" spans="3:109" ht="15.75" thickBot="1">
      <c r="C44" s="416"/>
      <c r="E44" s="235"/>
      <c r="G44" s="237"/>
      <c r="J44" s="15"/>
      <c r="K44" s="15"/>
      <c r="M44" s="57"/>
      <c r="N44" s="219"/>
      <c r="O44" s="57"/>
      <c r="P44" s="209"/>
      <c r="Q44" s="57"/>
      <c r="R44" s="237"/>
      <c r="S44" s="15"/>
      <c r="AB44" s="188"/>
      <c r="AC44" s="189"/>
      <c r="AD44" s="189"/>
      <c r="AE44" s="189"/>
      <c r="AF44" s="189"/>
      <c r="AG44" s="189"/>
      <c r="AH44" s="189"/>
      <c r="AI44" s="189"/>
      <c r="AJ44" s="189"/>
      <c r="AK44" s="189"/>
      <c r="AL44" s="183"/>
      <c r="AU44" s="152" t="s">
        <v>530</v>
      </c>
      <c r="AV44" s="153"/>
      <c r="AW44" s="153"/>
      <c r="AX44" s="153"/>
      <c r="AY44" s="154"/>
      <c r="AZ44" s="265"/>
      <c r="BA44" s="266"/>
      <c r="BB44" s="265"/>
      <c r="BC44" s="411"/>
      <c r="BD44" s="404"/>
      <c r="BE44" s="404"/>
      <c r="BF44" s="189"/>
      <c r="BG44" s="209"/>
      <c r="BH44" s="189"/>
      <c r="BI44" s="219"/>
      <c r="BJ44" s="189"/>
      <c r="BK44" s="213"/>
      <c r="BL44" s="200"/>
      <c r="BM44" s="200"/>
      <c r="BN44" s="200"/>
      <c r="BO44" s="284"/>
      <c r="BP44" s="184"/>
      <c r="CO44" s="235"/>
      <c r="CQ44" s="235"/>
      <c r="CS44" s="235"/>
    </row>
    <row r="45" spans="3:109">
      <c r="C45" s="416"/>
      <c r="E45" s="235"/>
      <c r="G45" s="237"/>
      <c r="J45" s="15"/>
      <c r="K45" s="15"/>
      <c r="M45" s="57"/>
      <c r="N45" s="219"/>
      <c r="O45" s="57"/>
      <c r="P45" s="209"/>
      <c r="Q45" s="57"/>
      <c r="R45" s="237"/>
      <c r="S45" s="15"/>
      <c r="AB45" s="188"/>
      <c r="AC45" s="189"/>
      <c r="AD45" s="189"/>
      <c r="AE45" s="189"/>
      <c r="AF45" s="189"/>
      <c r="AG45" s="189"/>
      <c r="AH45" s="189"/>
      <c r="AI45" s="189"/>
      <c r="AJ45" s="189"/>
      <c r="AK45" s="189"/>
      <c r="AL45" s="183"/>
      <c r="BB45" s="188"/>
      <c r="BC45" s="189"/>
      <c r="BD45" s="404"/>
      <c r="BE45" s="189"/>
      <c r="BF45" s="189"/>
      <c r="BG45" s="209"/>
      <c r="BH45" s="189"/>
      <c r="BI45" s="219"/>
      <c r="BJ45" s="189"/>
      <c r="BK45" s="213"/>
      <c r="BL45" s="200"/>
      <c r="BM45" s="200"/>
      <c r="BN45" s="200"/>
      <c r="BO45" s="284"/>
      <c r="BP45" s="184"/>
      <c r="CO45" s="235"/>
      <c r="CQ45" s="235"/>
      <c r="CS45" s="235"/>
    </row>
    <row r="46" spans="3:109">
      <c r="C46" s="416"/>
      <c r="E46" s="235"/>
      <c r="G46" s="237"/>
      <c r="J46" s="15"/>
      <c r="K46" s="15"/>
      <c r="M46" s="57"/>
      <c r="N46" s="219"/>
      <c r="O46" s="57"/>
      <c r="P46" s="209"/>
      <c r="Q46" s="57"/>
      <c r="R46" s="237"/>
      <c r="S46" s="15"/>
      <c r="AB46" s="188"/>
      <c r="AC46" s="189"/>
      <c r="AD46" s="189"/>
      <c r="AE46" s="189"/>
      <c r="AF46" s="189"/>
      <c r="AG46" s="189"/>
      <c r="AH46" s="189"/>
      <c r="AI46" s="189"/>
      <c r="AJ46" s="189"/>
      <c r="AK46" s="189"/>
      <c r="AL46" s="183"/>
      <c r="BB46" s="188"/>
      <c r="BC46" s="189"/>
      <c r="BD46" s="416"/>
      <c r="BE46" s="189"/>
      <c r="BF46" s="189"/>
      <c r="BG46" s="209"/>
      <c r="BH46" s="189"/>
      <c r="BI46" s="219"/>
      <c r="BJ46" s="189"/>
      <c r="BK46" s="213"/>
      <c r="BL46" s="200"/>
      <c r="BM46" s="200"/>
      <c r="BN46" s="200"/>
      <c r="BO46" s="284"/>
      <c r="BP46" s="184"/>
      <c r="CO46" s="235"/>
      <c r="CQ46" s="235"/>
      <c r="CS46" s="235"/>
    </row>
    <row r="47" spans="3:109">
      <c r="C47" s="416"/>
      <c r="E47" s="235"/>
      <c r="G47" s="237"/>
      <c r="J47" s="15"/>
      <c r="K47" s="15"/>
      <c r="M47" s="57"/>
      <c r="N47" s="219"/>
      <c r="O47" s="57"/>
      <c r="P47" s="209"/>
      <c r="Q47" s="57"/>
      <c r="R47" s="237"/>
      <c r="S47" s="15"/>
      <c r="AB47" s="188"/>
      <c r="AC47" s="189"/>
      <c r="AD47" s="189"/>
      <c r="AE47" s="189"/>
      <c r="AF47" s="189"/>
      <c r="AG47" s="189"/>
      <c r="AH47" s="189"/>
      <c r="AI47" s="189"/>
      <c r="AJ47" s="189"/>
      <c r="AK47" s="189"/>
      <c r="AL47" s="183"/>
      <c r="BB47" s="188"/>
      <c r="BC47" s="189"/>
      <c r="BD47" s="406"/>
      <c r="BE47" s="189"/>
      <c r="BF47" s="189"/>
      <c r="BG47" s="209"/>
      <c r="BH47" s="189"/>
      <c r="BI47" s="219"/>
      <c r="BJ47" s="189"/>
      <c r="BK47" s="213"/>
      <c r="BL47" s="200"/>
      <c r="BM47" s="200"/>
      <c r="BN47" s="200"/>
      <c r="BO47" s="284"/>
      <c r="BP47" s="184"/>
      <c r="CO47" s="235"/>
      <c r="CQ47" s="235"/>
      <c r="CS47" s="235"/>
    </row>
    <row r="48" spans="3:109" ht="15.75" thickBot="1">
      <c r="C48" s="416"/>
      <c r="E48" s="235"/>
      <c r="G48" s="237"/>
      <c r="J48" s="15"/>
      <c r="K48" s="15"/>
      <c r="M48" s="57"/>
      <c r="N48" s="219"/>
      <c r="O48" s="57"/>
      <c r="P48" s="209"/>
      <c r="Q48" s="57"/>
      <c r="R48" s="237"/>
      <c r="S48" s="15"/>
      <c r="AB48" s="192"/>
      <c r="AC48" s="193"/>
      <c r="AD48" s="193"/>
      <c r="AE48" s="193"/>
      <c r="AF48" s="193"/>
      <c r="AG48" s="193"/>
      <c r="AH48" s="193"/>
      <c r="AI48" s="193"/>
      <c r="AJ48" s="193"/>
      <c r="AK48" s="193"/>
      <c r="AL48" s="198"/>
      <c r="BB48" s="421"/>
      <c r="BC48" s="422" t="s">
        <v>533</v>
      </c>
      <c r="BD48" s="429"/>
      <c r="BE48" s="193"/>
      <c r="BF48" s="193"/>
      <c r="BG48" s="331"/>
      <c r="BH48" s="193"/>
      <c r="BI48" s="397"/>
      <c r="BJ48" s="193"/>
      <c r="BK48" s="407"/>
      <c r="BL48" s="285"/>
      <c r="BM48" s="285"/>
      <c r="BN48" s="285"/>
      <c r="BO48" s="286"/>
      <c r="BP48" s="184"/>
      <c r="CO48" s="235"/>
      <c r="CQ48" s="235"/>
      <c r="CS48" s="235"/>
    </row>
    <row r="49" spans="2:144">
      <c r="C49" s="416"/>
      <c r="E49" s="235"/>
      <c r="G49" s="237"/>
      <c r="I49" s="58"/>
      <c r="J49" s="15"/>
      <c r="K49" s="15"/>
      <c r="M49" s="335"/>
      <c r="N49" s="219"/>
      <c r="O49" s="166"/>
      <c r="P49" s="209"/>
      <c r="Q49" s="166"/>
      <c r="R49" s="237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BD49" s="416"/>
      <c r="BG49" s="328" t="s">
        <v>213</v>
      </c>
      <c r="BI49" s="336" t="s">
        <v>213</v>
      </c>
      <c r="BJ49" s="184"/>
      <c r="BK49" s="211" t="s">
        <v>213</v>
      </c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O49" s="235"/>
      <c r="CQ49" s="235"/>
      <c r="CS49" s="235"/>
    </row>
    <row r="50" spans="2:144">
      <c r="C50" s="416"/>
      <c r="E50" s="235"/>
      <c r="G50" s="237"/>
      <c r="I50" s="58"/>
      <c r="J50" s="15"/>
      <c r="K50" s="15"/>
      <c r="N50" s="219"/>
      <c r="O50" s="166"/>
      <c r="P50" s="209"/>
      <c r="Q50" s="166"/>
      <c r="R50" s="237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BD50" s="416"/>
      <c r="BG50" s="209"/>
      <c r="BI50" s="219"/>
      <c r="BJ50" s="15"/>
      <c r="BK50" s="213"/>
      <c r="BM50" s="287"/>
      <c r="BN50" s="231"/>
      <c r="BO50" s="231"/>
      <c r="BP50" s="231"/>
      <c r="BQ50" s="231"/>
      <c r="BR50" s="231"/>
      <c r="BS50" s="231"/>
      <c r="BT50" s="231"/>
      <c r="BU50" s="231"/>
      <c r="BV50" s="231"/>
      <c r="BW50" s="363" t="str">
        <f>$AG$107</f>
        <v>Data Cable</v>
      </c>
      <c r="BX50" s="231"/>
      <c r="BY50" s="231"/>
      <c r="BZ50" s="231"/>
      <c r="CA50" s="231"/>
      <c r="CB50" s="231"/>
      <c r="CC50" s="231"/>
      <c r="CD50" s="231"/>
      <c r="CE50" s="231"/>
      <c r="CF50" s="231"/>
      <c r="CG50" s="363"/>
      <c r="CH50" s="363"/>
      <c r="CI50" s="231"/>
      <c r="CJ50" s="231"/>
      <c r="CK50" s="231"/>
      <c r="CL50" s="231"/>
      <c r="CM50" s="231"/>
      <c r="CN50" s="231"/>
      <c r="CO50" s="298"/>
      <c r="CQ50" s="235"/>
      <c r="CS50" s="235"/>
    </row>
    <row r="51" spans="2:144">
      <c r="C51" s="416"/>
      <c r="E51" s="235"/>
      <c r="G51" s="237"/>
      <c r="I51" s="58"/>
      <c r="J51" s="57"/>
      <c r="K51" s="57"/>
      <c r="N51" s="219"/>
      <c r="O51" s="166"/>
      <c r="P51" s="209"/>
      <c r="Q51" s="166"/>
      <c r="R51" s="237"/>
      <c r="T51" s="15"/>
      <c r="U51" s="15"/>
      <c r="V51" s="15"/>
      <c r="W51" s="15"/>
      <c r="BD51" s="416"/>
      <c r="BG51" s="209"/>
      <c r="BI51" s="219"/>
      <c r="BJ51" s="15"/>
      <c r="BK51" s="213"/>
      <c r="BM51" s="235"/>
      <c r="BP51" s="58"/>
      <c r="BQ51" s="58"/>
      <c r="BR51" s="58"/>
      <c r="BS51" s="58"/>
      <c r="BT51" s="58"/>
      <c r="BW51" s="58"/>
      <c r="CQ51" s="235"/>
      <c r="CS51" s="235"/>
      <c r="EN51" s="58"/>
    </row>
    <row r="52" spans="2:144">
      <c r="C52" s="416"/>
      <c r="E52" s="235"/>
      <c r="G52" s="237"/>
      <c r="I52" s="58"/>
      <c r="J52" s="57"/>
      <c r="K52" s="57"/>
      <c r="M52" s="15"/>
      <c r="N52" s="219"/>
      <c r="O52" s="166"/>
      <c r="P52" s="209"/>
      <c r="Q52" s="166"/>
      <c r="R52" s="237"/>
      <c r="S52" s="15"/>
      <c r="T52" s="15"/>
      <c r="U52" s="15"/>
      <c r="V52" s="15"/>
      <c r="W52" s="15"/>
      <c r="Y52" s="15"/>
      <c r="Z52" s="15"/>
      <c r="AA52" s="15"/>
      <c r="AB52" s="15"/>
      <c r="AC52" s="15"/>
      <c r="BD52" s="416"/>
      <c r="BF52" s="15"/>
      <c r="BG52" s="209"/>
      <c r="BH52" s="15"/>
      <c r="BI52" s="219"/>
      <c r="BJ52" s="15"/>
      <c r="BK52" s="213"/>
      <c r="BM52" s="235"/>
      <c r="BN52" s="15"/>
      <c r="BO52" s="287"/>
      <c r="BP52" s="231"/>
      <c r="BQ52" s="231"/>
      <c r="BR52" s="231"/>
      <c r="BS52" s="231"/>
      <c r="BT52" s="231"/>
      <c r="BU52" s="231"/>
      <c r="BV52" s="231"/>
      <c r="BW52" s="363" t="str">
        <f>$AG$107</f>
        <v>Data Cable</v>
      </c>
      <c r="BX52" s="231"/>
      <c r="BY52" s="231"/>
      <c r="BZ52" s="231"/>
      <c r="CA52" s="231"/>
      <c r="CB52" s="231"/>
      <c r="CC52" s="231"/>
      <c r="CD52" s="231"/>
      <c r="CE52" s="231"/>
      <c r="CF52" s="231"/>
      <c r="CG52" s="231"/>
      <c r="CH52" s="231"/>
      <c r="CI52" s="231"/>
      <c r="CJ52" s="231"/>
      <c r="CK52" s="231"/>
      <c r="CL52" s="231"/>
      <c r="CM52" s="231"/>
      <c r="CN52" s="231"/>
      <c r="CO52" s="231"/>
      <c r="CP52" s="231"/>
      <c r="CQ52" s="298"/>
      <c r="CS52" s="235"/>
      <c r="EN52" s="58"/>
    </row>
    <row r="53" spans="2:144">
      <c r="C53" s="416"/>
      <c r="E53" s="235"/>
      <c r="G53" s="237"/>
      <c r="I53" s="58"/>
      <c r="J53" s="57"/>
      <c r="K53" s="57"/>
      <c r="M53" s="15"/>
      <c r="N53" s="219"/>
      <c r="O53" s="166"/>
      <c r="P53" s="209"/>
      <c r="Q53" s="166"/>
      <c r="R53" s="237"/>
      <c r="S53" s="15"/>
      <c r="T53" s="15"/>
      <c r="U53" s="15"/>
      <c r="V53" s="15"/>
      <c r="W53" s="15"/>
      <c r="Y53" s="15"/>
      <c r="Z53" s="15"/>
      <c r="AA53" s="15"/>
      <c r="AB53" s="15"/>
      <c r="AC53" s="15"/>
      <c r="BD53" s="416"/>
      <c r="BF53" s="15"/>
      <c r="BG53" s="209"/>
      <c r="BH53" s="15"/>
      <c r="BI53" s="219"/>
      <c r="BJ53" s="15"/>
      <c r="BK53" s="213"/>
      <c r="BM53" s="235"/>
      <c r="BN53" s="15"/>
      <c r="BO53" s="235"/>
      <c r="BP53" s="58"/>
      <c r="BX53" s="58"/>
      <c r="BY53" s="58"/>
      <c r="BZ53" s="58"/>
      <c r="CA53" s="58"/>
      <c r="CS53" s="235"/>
      <c r="EN53" s="58"/>
    </row>
    <row r="54" spans="2:144">
      <c r="C54" s="416"/>
      <c r="E54" s="235"/>
      <c r="G54" s="237"/>
      <c r="I54" s="58"/>
      <c r="J54" s="57"/>
      <c r="K54" s="57"/>
      <c r="M54" s="15"/>
      <c r="N54" s="219"/>
      <c r="O54" s="166"/>
      <c r="P54" s="209"/>
      <c r="Q54" s="166"/>
      <c r="R54" s="237"/>
      <c r="S54" s="15"/>
      <c r="T54" s="15"/>
      <c r="U54" s="15"/>
      <c r="V54" s="15"/>
      <c r="W54" s="15"/>
      <c r="Y54" s="15"/>
      <c r="Z54" s="15"/>
      <c r="AA54" s="15"/>
      <c r="AB54" s="15"/>
      <c r="AC54" s="15"/>
      <c r="BD54" s="416"/>
      <c r="BF54" s="15"/>
      <c r="BG54" s="209"/>
      <c r="BH54" s="15"/>
      <c r="BI54" s="219"/>
      <c r="BJ54" s="15"/>
      <c r="BK54" s="213"/>
      <c r="BM54" s="235"/>
      <c r="BN54" s="15"/>
      <c r="BO54" s="235"/>
      <c r="BP54" s="58"/>
      <c r="BQ54" s="287"/>
      <c r="BR54" s="231"/>
      <c r="BS54" s="231"/>
      <c r="BT54" s="231"/>
      <c r="BU54" s="231"/>
      <c r="BV54" s="231"/>
      <c r="BW54" s="363" t="str">
        <f>$AG$107</f>
        <v>Data Cable</v>
      </c>
      <c r="BX54" s="231"/>
      <c r="BY54" s="231"/>
      <c r="BZ54" s="231"/>
      <c r="CA54" s="231"/>
      <c r="CB54" s="231"/>
      <c r="CC54" s="231"/>
      <c r="CD54" s="231"/>
      <c r="CE54" s="231"/>
      <c r="CF54" s="231"/>
      <c r="CG54" s="231"/>
      <c r="CH54" s="231"/>
      <c r="CI54" s="231"/>
      <c r="CJ54" s="231"/>
      <c r="CK54" s="231"/>
      <c r="CL54" s="231"/>
      <c r="CM54" s="231"/>
      <c r="CN54" s="231"/>
      <c r="CO54" s="231"/>
      <c r="CP54" s="231"/>
      <c r="CQ54" s="231"/>
      <c r="CR54" s="231"/>
      <c r="CS54" s="298"/>
      <c r="EN54" s="58"/>
    </row>
    <row r="55" spans="2:144" ht="15.75" thickBot="1">
      <c r="B55" s="355"/>
      <c r="C55" s="425"/>
      <c r="D55" s="355"/>
      <c r="E55" s="391"/>
      <c r="F55" s="355"/>
      <c r="G55" s="359"/>
      <c r="H55" s="355"/>
      <c r="I55" s="354"/>
      <c r="J55" s="354"/>
      <c r="K55" s="354"/>
      <c r="L55" s="355"/>
      <c r="M55" s="355" t="s">
        <v>480</v>
      </c>
      <c r="N55" s="356"/>
      <c r="O55" s="357"/>
      <c r="P55" s="358"/>
      <c r="Q55" s="357"/>
      <c r="R55" s="359"/>
      <c r="S55" s="355"/>
      <c r="T55" s="15"/>
      <c r="U55" s="15"/>
      <c r="V55" s="15"/>
      <c r="W55" s="15"/>
      <c r="Y55" s="15"/>
      <c r="Z55" s="15"/>
      <c r="AA55" s="15"/>
      <c r="AB55" s="15"/>
      <c r="AC55" s="15"/>
      <c r="BC55" s="355"/>
      <c r="BD55" s="425"/>
      <c r="BE55" s="355"/>
      <c r="BF55" s="355"/>
      <c r="BG55" s="358"/>
      <c r="BH55" s="355" t="s">
        <v>480</v>
      </c>
      <c r="BI55" s="356"/>
      <c r="BJ55" s="355"/>
      <c r="BK55" s="360"/>
      <c r="BL55" s="395"/>
      <c r="BM55" s="391"/>
      <c r="BN55" s="355"/>
      <c r="BO55" s="391"/>
      <c r="BP55" s="354"/>
      <c r="BQ55" s="391"/>
      <c r="BR55" s="354"/>
      <c r="BW55" s="58"/>
      <c r="EN55" s="58"/>
    </row>
    <row r="56" spans="2:144" ht="16.5" thickTop="1" thickBot="1">
      <c r="C56" s="416"/>
      <c r="E56" s="235"/>
      <c r="G56" s="237"/>
      <c r="I56" s="58"/>
      <c r="J56" s="57"/>
      <c r="K56" s="57"/>
      <c r="M56" s="15"/>
      <c r="N56" s="219"/>
      <c r="O56" s="166"/>
      <c r="P56" s="209"/>
      <c r="Q56" s="166"/>
      <c r="R56" s="237"/>
      <c r="S56" s="15"/>
      <c r="T56" s="15"/>
      <c r="U56" s="15"/>
      <c r="V56" s="15"/>
      <c r="W56" s="15"/>
      <c r="Y56" s="15"/>
      <c r="Z56" s="15"/>
      <c r="AA56" s="15"/>
      <c r="AB56" s="15"/>
      <c r="AC56" s="15"/>
      <c r="BD56" s="416"/>
      <c r="BF56" s="15"/>
      <c r="BG56" s="209"/>
      <c r="BH56" s="15"/>
      <c r="BI56" s="219"/>
      <c r="BJ56" s="15"/>
      <c r="BK56" s="213"/>
      <c r="BM56" s="235"/>
      <c r="BN56" s="15"/>
      <c r="BO56" s="235"/>
      <c r="BP56" s="58"/>
      <c r="BQ56" s="235"/>
      <c r="BR56" s="58"/>
      <c r="BW56" s="58"/>
      <c r="CU56" s="15"/>
      <c r="CW56" s="15"/>
      <c r="EN56" s="58"/>
    </row>
    <row r="57" spans="2:144" ht="15.75" thickBot="1">
      <c r="C57" s="416"/>
      <c r="E57" s="235"/>
      <c r="G57" s="237"/>
      <c r="I57" s="58"/>
      <c r="J57" s="57"/>
      <c r="K57" s="57"/>
      <c r="M57" s="15"/>
      <c r="N57" s="219"/>
      <c r="O57" s="166"/>
      <c r="P57" s="209"/>
      <c r="Q57" s="166"/>
      <c r="R57" s="237"/>
      <c r="S57" s="15"/>
      <c r="T57" s="202" t="s">
        <v>534</v>
      </c>
      <c r="U57" s="203"/>
      <c r="V57" s="203"/>
      <c r="W57" s="203"/>
      <c r="X57" s="204"/>
      <c r="Y57" s="266"/>
      <c r="Z57" s="424"/>
      <c r="AC57" s="15"/>
      <c r="AU57" s="202" t="s">
        <v>534</v>
      </c>
      <c r="AV57" s="203"/>
      <c r="AW57" s="203"/>
      <c r="AX57" s="203"/>
      <c r="AY57" s="204"/>
      <c r="AZ57" s="266"/>
      <c r="BA57" s="424"/>
      <c r="BD57" s="416"/>
      <c r="BF57" s="15"/>
      <c r="BG57" s="209"/>
      <c r="BH57" s="15"/>
      <c r="BI57" s="219"/>
      <c r="BJ57" s="15"/>
      <c r="BK57" s="213"/>
      <c r="BM57" s="235"/>
      <c r="BN57" s="15"/>
      <c r="BO57" s="235"/>
      <c r="BP57" s="58"/>
      <c r="BQ57" s="280"/>
      <c r="BR57" s="231"/>
      <c r="BS57" s="231"/>
      <c r="BT57" s="231"/>
      <c r="BU57" s="231"/>
      <c r="BV57" s="231"/>
      <c r="BW57" s="363" t="str">
        <f>$AG$107</f>
        <v>Data Cable</v>
      </c>
      <c r="BX57" s="231"/>
      <c r="BY57" s="231"/>
      <c r="BZ57" s="231"/>
      <c r="CA57" s="231"/>
      <c r="CB57" s="231"/>
      <c r="CC57" s="231"/>
      <c r="CD57" s="231"/>
      <c r="CE57" s="231"/>
      <c r="CF57" s="231"/>
      <c r="CG57" s="231"/>
      <c r="CH57" s="231"/>
      <c r="CI57" s="231"/>
      <c r="CJ57" s="231"/>
      <c r="CK57" s="231"/>
      <c r="CL57" s="231"/>
      <c r="CM57" s="231"/>
      <c r="CN57" s="231"/>
      <c r="CO57" s="231"/>
      <c r="CP57" s="231"/>
      <c r="CQ57" s="231"/>
      <c r="CR57" s="231"/>
      <c r="CS57" s="231"/>
      <c r="CT57" s="231"/>
      <c r="CU57" s="231"/>
      <c r="CV57" s="231"/>
      <c r="CW57" s="231"/>
      <c r="CX57" s="279"/>
      <c r="EN57" s="58"/>
    </row>
    <row r="58" spans="2:144" ht="15.75" thickBot="1">
      <c r="C58" s="416"/>
      <c r="E58" s="235"/>
      <c r="G58" s="237"/>
      <c r="I58" s="58"/>
      <c r="J58" s="57"/>
      <c r="K58" s="57"/>
      <c r="M58" s="15"/>
      <c r="N58" s="219"/>
      <c r="O58" s="166"/>
      <c r="P58" s="209"/>
      <c r="Q58" s="166"/>
      <c r="R58" s="237"/>
      <c r="S58" s="15"/>
      <c r="Z58" s="416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BA58" s="416"/>
      <c r="BD58" s="416"/>
      <c r="BF58" s="15"/>
      <c r="BG58" s="209"/>
      <c r="BH58" s="15"/>
      <c r="BI58" s="219"/>
      <c r="BJ58" s="15"/>
      <c r="BK58" s="213"/>
      <c r="BM58" s="235"/>
      <c r="BN58" s="15"/>
      <c r="BO58" s="235"/>
      <c r="BP58" s="58"/>
      <c r="BQ58" s="58"/>
      <c r="BR58" s="58"/>
      <c r="BW58" s="58"/>
      <c r="CU58" s="15"/>
      <c r="CX58" s="235"/>
      <c r="EN58" s="58"/>
    </row>
    <row r="59" spans="2:144" ht="15.75" thickBot="1">
      <c r="C59" s="416"/>
      <c r="E59" s="235"/>
      <c r="G59" s="237"/>
      <c r="J59" s="15"/>
      <c r="K59" s="15"/>
      <c r="N59" s="219"/>
      <c r="O59" s="57"/>
      <c r="P59" s="209"/>
      <c r="Q59" s="57"/>
      <c r="R59" s="237"/>
      <c r="T59" s="202" t="s">
        <v>534</v>
      </c>
      <c r="U59" s="203"/>
      <c r="V59" s="203"/>
      <c r="W59" s="203"/>
      <c r="X59" s="204"/>
      <c r="Y59" s="266"/>
      <c r="Z59" s="418"/>
      <c r="AU59" s="202" t="s">
        <v>534</v>
      </c>
      <c r="AV59" s="203"/>
      <c r="AW59" s="203"/>
      <c r="AX59" s="203"/>
      <c r="AY59" s="204"/>
      <c r="AZ59" s="266"/>
      <c r="BA59" s="417"/>
      <c r="BB59" s="406"/>
      <c r="BC59" s="266"/>
      <c r="BD59" s="430"/>
      <c r="BG59" s="209"/>
      <c r="BI59" s="219"/>
      <c r="BK59" s="213"/>
      <c r="BM59" s="235"/>
      <c r="BO59" s="280"/>
      <c r="BP59" s="231"/>
      <c r="BQ59" s="231"/>
      <c r="BR59" s="231"/>
      <c r="BS59" s="231"/>
      <c r="BT59" s="231"/>
      <c r="BU59" s="231"/>
      <c r="BV59" s="231"/>
      <c r="BW59" s="363" t="str">
        <f>$AG$107</f>
        <v>Data Cable</v>
      </c>
      <c r="BX59" s="231"/>
      <c r="BY59" s="231"/>
      <c r="BZ59" s="231"/>
      <c r="CA59" s="231"/>
      <c r="CB59" s="231"/>
      <c r="CC59" s="231"/>
      <c r="CD59" s="231"/>
      <c r="CE59" s="231"/>
      <c r="CF59" s="231"/>
      <c r="CG59" s="231"/>
      <c r="CH59" s="231"/>
      <c r="CI59" s="231"/>
      <c r="CJ59" s="231"/>
      <c r="CK59" s="231"/>
      <c r="CL59" s="231"/>
      <c r="CM59" s="231"/>
      <c r="CN59" s="231"/>
      <c r="CO59" s="231"/>
      <c r="CP59" s="231"/>
      <c r="CQ59" s="231"/>
      <c r="CR59" s="231"/>
      <c r="CS59" s="231"/>
      <c r="CT59" s="231"/>
      <c r="CU59" s="231"/>
      <c r="CV59" s="279"/>
      <c r="CX59" s="235"/>
      <c r="EN59" s="58"/>
    </row>
    <row r="60" spans="2:144" ht="15.75" thickBot="1">
      <c r="C60" s="416"/>
      <c r="E60" s="235"/>
      <c r="G60" s="237"/>
      <c r="J60" s="15"/>
      <c r="K60" s="15"/>
      <c r="N60" s="219"/>
      <c r="P60" s="209"/>
      <c r="R60" s="237"/>
      <c r="Z60" s="406"/>
      <c r="BD60" s="416"/>
      <c r="BG60" s="209"/>
      <c r="BI60" s="219" t="s">
        <v>213</v>
      </c>
      <c r="BK60" s="213" t="s">
        <v>213</v>
      </c>
      <c r="BM60" s="235" t="s">
        <v>213</v>
      </c>
      <c r="BP60" s="58"/>
      <c r="BQ60" s="58"/>
      <c r="BR60" s="58"/>
      <c r="BS60" s="58"/>
      <c r="BT60" s="58"/>
      <c r="BW60" s="58"/>
      <c r="CV60" s="235"/>
      <c r="CX60" s="235"/>
    </row>
    <row r="61" spans="2:144" ht="15.75" thickBot="1">
      <c r="C61" s="416"/>
      <c r="E61" s="235"/>
      <c r="G61" s="237"/>
      <c r="J61" s="15"/>
      <c r="K61" s="15"/>
      <c r="N61" s="219"/>
      <c r="P61" s="209"/>
      <c r="R61" s="237"/>
      <c r="Z61" s="416"/>
      <c r="AA61" s="15"/>
      <c r="AB61" s="185" t="s">
        <v>482</v>
      </c>
      <c r="AC61" s="186"/>
      <c r="AD61" s="186"/>
      <c r="AE61" s="186"/>
      <c r="AF61" s="305"/>
      <c r="AG61" s="305"/>
      <c r="AH61" s="305"/>
      <c r="AI61" s="186"/>
      <c r="AJ61" s="305"/>
      <c r="AK61" s="305"/>
      <c r="AL61" s="306"/>
      <c r="AN61" s="369"/>
      <c r="AO61" s="343"/>
      <c r="AP61" s="365" t="str">
        <f>$AG$105</f>
        <v>Local Power Cords</v>
      </c>
      <c r="AQ61" s="343"/>
      <c r="AR61" s="365"/>
      <c r="AS61" s="343"/>
      <c r="AT61" s="288"/>
      <c r="AU61" s="202" t="s">
        <v>416</v>
      </c>
      <c r="AV61" s="203"/>
      <c r="AW61" s="203"/>
      <c r="AX61" s="203"/>
      <c r="AY61" s="204"/>
      <c r="BB61" s="311"/>
      <c r="BC61" s="305"/>
      <c r="BD61" s="416"/>
      <c r="BE61" s="305"/>
      <c r="BF61" s="305"/>
      <c r="BG61" s="379"/>
      <c r="BH61" s="305"/>
      <c r="BI61" s="322"/>
      <c r="BJ61" s="305"/>
      <c r="BK61" s="237"/>
      <c r="BL61" s="305"/>
      <c r="BM61" s="235"/>
      <c r="BN61" s="305"/>
      <c r="BO61" s="306"/>
      <c r="BP61" s="58"/>
      <c r="BQ61" s="58"/>
      <c r="BR61" s="58"/>
      <c r="BS61" s="58"/>
      <c r="BT61" s="58"/>
      <c r="BU61" s="58"/>
      <c r="BV61" s="185" t="s">
        <v>526</v>
      </c>
      <c r="BW61" s="186"/>
      <c r="BX61" s="186"/>
      <c r="BY61" s="186"/>
      <c r="BZ61" s="186"/>
      <c r="CA61" s="186"/>
      <c r="CB61" s="186"/>
      <c r="CC61" s="186"/>
      <c r="CD61" s="201"/>
      <c r="CE61" s="187"/>
      <c r="CF61" s="58"/>
      <c r="CG61" s="58"/>
      <c r="CH61" s="171"/>
      <c r="CI61" s="58"/>
      <c r="CJ61" s="58"/>
      <c r="CK61" s="185" t="s">
        <v>248</v>
      </c>
      <c r="CL61" s="186"/>
      <c r="CM61" s="186"/>
      <c r="CN61" s="186"/>
      <c r="CO61" s="186"/>
      <c r="CP61" s="186"/>
      <c r="CQ61" s="186"/>
      <c r="CR61" s="186"/>
      <c r="CS61" s="186"/>
      <c r="CT61" s="187"/>
      <c r="CV61" s="235"/>
      <c r="CX61" s="235"/>
    </row>
    <row r="62" spans="2:144" ht="15.75" thickBot="1">
      <c r="C62" s="416"/>
      <c r="E62" s="235"/>
      <c r="G62" s="237"/>
      <c r="J62" s="15"/>
      <c r="K62" s="15"/>
      <c r="N62" s="219"/>
      <c r="P62" s="209"/>
      <c r="R62" s="237"/>
      <c r="U62" s="15"/>
      <c r="V62" s="15"/>
      <c r="W62" s="15"/>
      <c r="Y62" s="15"/>
      <c r="Z62" s="416"/>
      <c r="AA62" s="15"/>
      <c r="AB62" s="188"/>
      <c r="AC62" s="189"/>
      <c r="AD62" s="189"/>
      <c r="AE62" s="189"/>
      <c r="AF62" s="197"/>
      <c r="AG62" s="197"/>
      <c r="AH62" s="197"/>
      <c r="AI62" s="189"/>
      <c r="AJ62" s="197"/>
      <c r="AK62" s="197"/>
      <c r="AL62" s="295"/>
      <c r="AN62" s="370"/>
      <c r="AU62" s="15"/>
      <c r="AV62" s="15"/>
      <c r="AW62" s="15"/>
      <c r="AX62" s="15"/>
      <c r="AY62" s="15"/>
      <c r="BB62" s="307"/>
      <c r="BC62" s="197"/>
      <c r="BD62" s="416"/>
      <c r="BE62" s="197"/>
      <c r="BF62" s="197"/>
      <c r="BG62" s="209"/>
      <c r="BH62" s="197"/>
      <c r="BI62" s="219"/>
      <c r="BJ62" s="197"/>
      <c r="BK62" s="237"/>
      <c r="BL62" s="197"/>
      <c r="BM62" s="235"/>
      <c r="BN62" s="197"/>
      <c r="BO62" s="295"/>
      <c r="BP62" s="58"/>
      <c r="BQ62" s="58"/>
      <c r="BR62" s="58"/>
      <c r="BS62" s="58"/>
      <c r="BT62" s="58"/>
      <c r="BU62" s="58"/>
      <c r="BV62" s="188"/>
      <c r="BW62" s="189"/>
      <c r="BX62" s="189"/>
      <c r="BY62" s="189"/>
      <c r="BZ62" s="189"/>
      <c r="CA62" s="221"/>
      <c r="CB62" s="223"/>
      <c r="CC62" s="223"/>
      <c r="CD62" s="261"/>
      <c r="CE62" s="259" t="str">
        <f>$K$93</f>
        <v>120IN</v>
      </c>
      <c r="CF62" s="365" t="s">
        <v>214</v>
      </c>
      <c r="CG62" s="343"/>
      <c r="CH62" s="343"/>
      <c r="CI62" s="343"/>
      <c r="CJ62" s="378" t="s">
        <v>214</v>
      </c>
      <c r="CK62" s="172" t="str">
        <f>$K$93</f>
        <v>120IN</v>
      </c>
      <c r="CL62" s="189"/>
      <c r="CM62" s="189"/>
      <c r="CN62" s="189"/>
      <c r="CO62" s="189"/>
      <c r="CP62" s="189"/>
      <c r="CQ62" s="189"/>
      <c r="CR62" s="189"/>
      <c r="CS62" s="189"/>
      <c r="CT62" s="183"/>
      <c r="CU62" s="58"/>
      <c r="CV62" s="235"/>
      <c r="CX62" s="235"/>
    </row>
    <row r="63" spans="2:144" ht="15.75" thickBot="1">
      <c r="C63" s="416"/>
      <c r="E63" s="235"/>
      <c r="G63" s="237"/>
      <c r="J63" s="15"/>
      <c r="K63" s="15"/>
      <c r="N63" s="219"/>
      <c r="P63" s="209"/>
      <c r="R63" s="214"/>
      <c r="S63" s="223"/>
      <c r="T63" s="223"/>
      <c r="U63" s="223" t="s">
        <v>430</v>
      </c>
      <c r="V63" s="223" t="s">
        <v>431</v>
      </c>
      <c r="W63" s="223"/>
      <c r="X63" s="223"/>
      <c r="Y63" s="223"/>
      <c r="Z63" s="223"/>
      <c r="AA63" s="314" t="s">
        <v>213</v>
      </c>
      <c r="AB63" s="260" t="s">
        <v>430</v>
      </c>
      <c r="AC63" s="223"/>
      <c r="AD63" s="223" t="s">
        <v>431</v>
      </c>
      <c r="AE63" s="223"/>
      <c r="AF63" s="223"/>
      <c r="AG63" s="223"/>
      <c r="AH63" s="223"/>
      <c r="AI63" s="223"/>
      <c r="AJ63" s="223"/>
      <c r="AK63" s="261"/>
      <c r="AL63" s="259" t="str">
        <f>$K$94</f>
        <v>120R</v>
      </c>
      <c r="AM63" s="365" t="s">
        <v>214</v>
      </c>
      <c r="AN63" s="367"/>
      <c r="AO63" s="343"/>
      <c r="AP63" s="365" t="str">
        <f>$AG$105</f>
        <v>Local Power Cords</v>
      </c>
      <c r="AQ63" s="343"/>
      <c r="AR63" s="365"/>
      <c r="AS63" s="343"/>
      <c r="AT63" s="288"/>
      <c r="AU63" s="202" t="s">
        <v>237</v>
      </c>
      <c r="AV63" s="203"/>
      <c r="AW63" s="203"/>
      <c r="AX63" s="203"/>
      <c r="AY63" s="204"/>
      <c r="BB63" s="307"/>
      <c r="BC63" s="197"/>
      <c r="BD63" s="416"/>
      <c r="BE63" s="197"/>
      <c r="BF63" s="197"/>
      <c r="BG63" s="209"/>
      <c r="BH63" s="197"/>
      <c r="BI63" s="219"/>
      <c r="BJ63" s="197"/>
      <c r="BK63" s="237"/>
      <c r="BL63" s="197"/>
      <c r="BM63" s="235"/>
      <c r="BN63" s="197"/>
      <c r="BO63" s="295"/>
      <c r="BP63" s="58"/>
      <c r="BQ63" s="58"/>
      <c r="BR63" s="58"/>
      <c r="BS63" s="58"/>
      <c r="BT63" s="58"/>
      <c r="BU63" s="58"/>
      <c r="BV63" s="188"/>
      <c r="BW63" s="189"/>
      <c r="BX63" s="189"/>
      <c r="BY63" s="189"/>
      <c r="BZ63" s="189"/>
      <c r="CA63" s="237"/>
      <c r="CB63" s="189"/>
      <c r="CC63" s="189"/>
      <c r="CD63" s="189"/>
      <c r="CE63" s="183"/>
      <c r="CF63" s="58"/>
      <c r="CG63" s="58"/>
      <c r="CH63" s="58"/>
      <c r="CI63" s="58"/>
      <c r="CJ63" s="58"/>
      <c r="CK63" s="188"/>
      <c r="CL63" s="189"/>
      <c r="CM63" s="189"/>
      <c r="CN63" s="189"/>
      <c r="CO63" s="189"/>
      <c r="CP63" s="189"/>
      <c r="CQ63" s="189"/>
      <c r="CR63" s="189"/>
      <c r="CS63" s="189"/>
      <c r="CT63" s="183"/>
      <c r="CU63" s="58"/>
      <c r="CV63" s="235"/>
      <c r="CX63" s="235"/>
    </row>
    <row r="64" spans="2:144" ht="15" customHeight="1">
      <c r="C64" s="416"/>
      <c r="E64" s="235"/>
      <c r="G64" s="237"/>
      <c r="J64" s="15"/>
      <c r="K64" s="15"/>
      <c r="N64" s="219"/>
      <c r="P64" s="209"/>
      <c r="Z64" s="416"/>
      <c r="AB64" s="307"/>
      <c r="AC64" s="197"/>
      <c r="AD64" s="197"/>
      <c r="AE64" s="197"/>
      <c r="AF64" s="197"/>
      <c r="AG64" s="197"/>
      <c r="AH64" s="197"/>
      <c r="AI64" s="197"/>
      <c r="AJ64" s="197"/>
      <c r="AK64" s="197"/>
      <c r="AL64" s="295"/>
      <c r="BB64" s="307"/>
      <c r="BC64" s="197"/>
      <c r="BD64" s="416"/>
      <c r="BE64" s="197"/>
      <c r="BF64" s="197"/>
      <c r="BG64" s="209"/>
      <c r="BH64" s="197"/>
      <c r="BI64" s="219"/>
      <c r="BJ64" s="197"/>
      <c r="BK64" s="237"/>
      <c r="BL64" s="197"/>
      <c r="BM64" s="235"/>
      <c r="BN64" s="197"/>
      <c r="BO64" s="295"/>
      <c r="BP64" s="58"/>
      <c r="BQ64" s="58"/>
      <c r="BR64" s="58"/>
      <c r="BS64" s="58"/>
      <c r="BT64" s="58"/>
      <c r="BU64" s="58"/>
      <c r="BV64" s="188"/>
      <c r="BW64" s="189"/>
      <c r="BX64" s="189"/>
      <c r="BY64" s="189"/>
      <c r="BZ64" s="189"/>
      <c r="CA64" s="237"/>
      <c r="CB64" s="189"/>
      <c r="CC64" s="287"/>
      <c r="CD64" s="231"/>
      <c r="CE64" s="283" t="str">
        <f>$K$109</f>
        <v>NC5</v>
      </c>
      <c r="CF64" s="362" t="s">
        <v>214</v>
      </c>
      <c r="CG64" s="363" t="str">
        <f>$AG$107</f>
        <v>Data Cable</v>
      </c>
      <c r="CH64" s="231"/>
      <c r="CI64" s="231"/>
      <c r="CJ64" s="377" t="s">
        <v>214</v>
      </c>
      <c r="CK64" s="128" t="str">
        <f>$K$109</f>
        <v>NC5</v>
      </c>
      <c r="CL64" s="189"/>
      <c r="CM64" s="189"/>
      <c r="CN64" s="189"/>
      <c r="CO64" s="189"/>
      <c r="CP64" s="189"/>
      <c r="CQ64" s="189"/>
      <c r="CR64" s="189"/>
      <c r="CS64" s="189"/>
      <c r="CT64" s="183"/>
      <c r="CU64" s="58"/>
      <c r="CV64" s="235"/>
      <c r="CX64" s="235"/>
    </row>
    <row r="65" spans="3:102" ht="15.75" thickBot="1">
      <c r="C65" s="416"/>
      <c r="E65" s="235"/>
      <c r="G65" s="237"/>
      <c r="J65" s="15"/>
      <c r="K65" s="15"/>
      <c r="N65" s="219"/>
      <c r="P65" s="329"/>
      <c r="Q65" s="206"/>
      <c r="R65" s="206"/>
      <c r="S65" s="206"/>
      <c r="T65" s="206"/>
      <c r="U65" s="206"/>
      <c r="V65" s="206" t="s">
        <v>431</v>
      </c>
      <c r="W65" s="206"/>
      <c r="X65" s="206"/>
      <c r="Y65" s="206"/>
      <c r="Z65" s="206"/>
      <c r="AA65" s="344" t="s">
        <v>213</v>
      </c>
      <c r="AB65" s="333"/>
      <c r="AC65" s="206"/>
      <c r="AD65" s="206"/>
      <c r="AE65" s="206"/>
      <c r="AF65" s="206"/>
      <c r="AG65" s="206"/>
      <c r="AH65" s="206"/>
      <c r="AI65" s="206"/>
      <c r="AJ65" s="206"/>
      <c r="AK65" s="206"/>
      <c r="AL65" s="301" t="str">
        <f>$K$103</f>
        <v>10AR</v>
      </c>
      <c r="AM65" s="344" t="s">
        <v>214</v>
      </c>
      <c r="AN65" s="206"/>
      <c r="AO65" s="206"/>
      <c r="AP65" s="344" t="str">
        <f>$AG$101</f>
        <v>12 V - 10 A</v>
      </c>
      <c r="AQ65" s="206"/>
      <c r="AR65" s="344" t="str">
        <f>$AG$101</f>
        <v>12 V - 10 A</v>
      </c>
      <c r="AS65" s="206"/>
      <c r="AT65" s="206"/>
      <c r="AU65" s="206"/>
      <c r="AV65" s="206"/>
      <c r="AW65" s="206"/>
      <c r="AX65" s="206"/>
      <c r="AY65" s="206"/>
      <c r="AZ65" s="206"/>
      <c r="BA65" s="344" t="s">
        <v>214</v>
      </c>
      <c r="BB65" s="264" t="str">
        <f>$K$103</f>
        <v>10AR</v>
      </c>
      <c r="BC65" s="206"/>
      <c r="BD65" s="206"/>
      <c r="BE65" s="206"/>
      <c r="BF65" s="206"/>
      <c r="BG65" s="320"/>
      <c r="BH65" s="197"/>
      <c r="BI65" s="219"/>
      <c r="BJ65" s="197"/>
      <c r="BK65" s="237"/>
      <c r="BL65" s="197"/>
      <c r="BM65" s="235"/>
      <c r="BN65" s="197"/>
      <c r="BO65" s="295"/>
      <c r="BP65" s="58"/>
      <c r="BQ65" s="58"/>
      <c r="BR65" s="58"/>
      <c r="BS65" s="58"/>
      <c r="BT65" s="58"/>
      <c r="BV65" s="188"/>
      <c r="BW65" s="189"/>
      <c r="BX65" s="189"/>
      <c r="BY65" s="189"/>
      <c r="BZ65" s="189"/>
      <c r="CA65" s="237"/>
      <c r="CB65" s="189"/>
      <c r="CC65" s="235"/>
      <c r="CD65" s="189"/>
      <c r="CE65" s="183"/>
      <c r="CK65" s="192"/>
      <c r="CL65" s="193"/>
      <c r="CM65" s="193"/>
      <c r="CN65" s="193"/>
      <c r="CO65" s="193"/>
      <c r="CP65" s="193"/>
      <c r="CQ65" s="193"/>
      <c r="CR65" s="193"/>
      <c r="CS65" s="193"/>
      <c r="CT65" s="198"/>
      <c r="CU65" s="58"/>
      <c r="CV65" s="235"/>
      <c r="CX65" s="235"/>
    </row>
    <row r="66" spans="3:102">
      <c r="C66" s="416"/>
      <c r="E66" s="235"/>
      <c r="G66" s="237"/>
      <c r="J66" s="15"/>
      <c r="K66" s="15"/>
      <c r="N66" s="219"/>
      <c r="U66" s="57"/>
      <c r="V66" s="57"/>
      <c r="W66" s="57"/>
      <c r="Z66" s="416"/>
      <c r="AB66" s="188"/>
      <c r="AC66" s="189"/>
      <c r="AD66" s="189"/>
      <c r="AE66" s="189"/>
      <c r="AF66" s="189"/>
      <c r="AG66" s="189"/>
      <c r="AH66" s="189"/>
      <c r="AI66" s="189"/>
      <c r="AJ66" s="189"/>
      <c r="AK66" s="189"/>
      <c r="AL66" s="183"/>
      <c r="BB66" s="307"/>
      <c r="BC66" s="197"/>
      <c r="BD66" s="416"/>
      <c r="BE66" s="197"/>
      <c r="BF66" s="197"/>
      <c r="BG66" s="197"/>
      <c r="BH66" s="197"/>
      <c r="BI66" s="219"/>
      <c r="BJ66" s="197"/>
      <c r="BK66" s="237"/>
      <c r="BL66" s="197"/>
      <c r="BM66" s="235"/>
      <c r="BN66" s="197"/>
      <c r="BO66" s="295"/>
      <c r="BP66" s="58"/>
      <c r="BQ66" s="58"/>
      <c r="BR66" s="58"/>
      <c r="BS66" s="58"/>
      <c r="BT66" s="58"/>
      <c r="BV66" s="188"/>
      <c r="BW66" s="189"/>
      <c r="BX66" s="189"/>
      <c r="BY66" s="189"/>
      <c r="BZ66" s="189"/>
      <c r="CA66" s="237"/>
      <c r="CB66" s="189"/>
      <c r="CC66" s="235"/>
      <c r="CD66" s="189"/>
      <c r="CE66" s="183"/>
      <c r="CV66" s="235"/>
      <c r="CX66" s="235"/>
    </row>
    <row r="67" spans="3:102">
      <c r="C67" s="416"/>
      <c r="E67" s="235"/>
      <c r="G67" s="237"/>
      <c r="J67" s="15"/>
      <c r="K67" s="15"/>
      <c r="N67" s="169"/>
      <c r="O67" s="220"/>
      <c r="P67" s="220"/>
      <c r="Q67" s="220"/>
      <c r="R67" s="220"/>
      <c r="S67" s="220"/>
      <c r="T67" s="220"/>
      <c r="U67" s="220" t="s">
        <v>430</v>
      </c>
      <c r="V67" s="220" t="s">
        <v>431</v>
      </c>
      <c r="W67" s="220"/>
      <c r="X67" s="220"/>
      <c r="Y67" s="220"/>
      <c r="Z67" s="220"/>
      <c r="AA67" s="318" t="s">
        <v>213</v>
      </c>
      <c r="AB67" s="282"/>
      <c r="AC67" s="220"/>
      <c r="AD67" s="220"/>
      <c r="AE67" s="220"/>
      <c r="AF67" s="220"/>
      <c r="AG67" s="220"/>
      <c r="AH67" s="220"/>
      <c r="AI67" s="220"/>
      <c r="AJ67" s="220"/>
      <c r="AK67" s="220"/>
      <c r="AL67" s="228" t="str">
        <f>$K$101</f>
        <v>ER</v>
      </c>
      <c r="AM67" s="323" t="s">
        <v>214</v>
      </c>
      <c r="AN67" s="220"/>
      <c r="AO67" s="220"/>
      <c r="AP67" s="323" t="str">
        <f>$AG$109</f>
        <v>120 VAC Control</v>
      </c>
      <c r="AQ67" s="220"/>
      <c r="AR67" s="323" t="str">
        <f>$AG$109</f>
        <v>120 VAC Control</v>
      </c>
      <c r="AS67" s="220"/>
      <c r="AT67" s="220"/>
      <c r="AU67" s="220"/>
      <c r="AV67" s="220"/>
      <c r="AW67" s="220"/>
      <c r="AX67" s="220"/>
      <c r="AY67" s="220"/>
      <c r="AZ67" s="323"/>
      <c r="BA67" s="323" t="s">
        <v>214</v>
      </c>
      <c r="BB67" s="380" t="str">
        <f>$K$101</f>
        <v>ER</v>
      </c>
      <c r="BC67" s="220"/>
      <c r="BD67" s="220"/>
      <c r="BE67" s="220"/>
      <c r="BF67" s="220"/>
      <c r="BG67" s="220"/>
      <c r="BH67" s="220"/>
      <c r="BI67" s="330"/>
      <c r="BJ67" s="197"/>
      <c r="BK67" s="237"/>
      <c r="BL67" s="197"/>
      <c r="BM67" s="235"/>
      <c r="BN67" s="197"/>
      <c r="BO67" s="295"/>
      <c r="BP67" s="58"/>
      <c r="BQ67" s="58"/>
      <c r="BR67" s="58"/>
      <c r="BS67" s="58"/>
      <c r="BT67" s="58"/>
      <c r="BV67" s="188"/>
      <c r="BW67" s="189"/>
      <c r="BX67" s="189"/>
      <c r="BY67" s="189"/>
      <c r="BZ67" s="189"/>
      <c r="CA67" s="237"/>
      <c r="CB67" s="189"/>
      <c r="CC67" s="280"/>
      <c r="CD67" s="231"/>
      <c r="CE67" s="232"/>
      <c r="CF67" s="362" t="s">
        <v>213</v>
      </c>
      <c r="CG67" s="363" t="str">
        <f>$AG$107</f>
        <v>Data Cable</v>
      </c>
      <c r="CH67" s="363"/>
      <c r="CI67" s="231"/>
      <c r="CJ67" s="231"/>
      <c r="CK67" s="231"/>
      <c r="CL67" s="231"/>
      <c r="CM67" s="231"/>
      <c r="CN67" s="231"/>
      <c r="CO67" s="231"/>
      <c r="CP67" s="231"/>
      <c r="CQ67" s="231"/>
      <c r="CR67" s="231"/>
      <c r="CS67" s="231"/>
      <c r="CT67" s="231"/>
      <c r="CU67" s="231"/>
      <c r="CV67" s="298"/>
      <c r="CX67" s="235"/>
    </row>
    <row r="68" spans="3:102" ht="15.75" thickBot="1">
      <c r="C68" s="416"/>
      <c r="E68" s="235"/>
      <c r="G68" s="237"/>
      <c r="K68" s="18"/>
      <c r="L68" s="18"/>
      <c r="Z68" s="416"/>
      <c r="AB68" s="307"/>
      <c r="AC68" s="197"/>
      <c r="AD68" s="197"/>
      <c r="AE68" s="197"/>
      <c r="AF68" s="197"/>
      <c r="AG68" s="197"/>
      <c r="AH68" s="197"/>
      <c r="AI68" s="197"/>
      <c r="AJ68" s="197"/>
      <c r="AK68" s="197"/>
      <c r="AL68" s="295"/>
      <c r="AM68" s="57"/>
      <c r="BB68" s="307"/>
      <c r="BC68" s="197"/>
      <c r="BD68" s="416"/>
      <c r="BE68" s="197"/>
      <c r="BF68" s="197"/>
      <c r="BG68" s="197"/>
      <c r="BH68" s="197"/>
      <c r="BI68" s="197"/>
      <c r="BJ68" s="189"/>
      <c r="BK68" s="237"/>
      <c r="BL68" s="189"/>
      <c r="BM68" s="235"/>
      <c r="BN68" s="197"/>
      <c r="BO68" s="295"/>
      <c r="BP68" s="58"/>
      <c r="BQ68" s="58"/>
      <c r="BR68" s="58"/>
      <c r="BS68" s="58"/>
      <c r="BT68" s="58"/>
      <c r="BV68" s="188"/>
      <c r="BW68" s="189"/>
      <c r="BX68" s="189"/>
      <c r="BY68" s="189"/>
      <c r="BZ68" s="189"/>
      <c r="CA68" s="237"/>
      <c r="CB68" s="189"/>
      <c r="CC68" s="189"/>
      <c r="CD68" s="189"/>
      <c r="CE68" s="183"/>
      <c r="CX68" s="235"/>
    </row>
    <row r="69" spans="3:102">
      <c r="C69" s="416"/>
      <c r="E69" s="235"/>
      <c r="G69" s="237"/>
      <c r="I69" s="185" t="s">
        <v>484</v>
      </c>
      <c r="J69" s="305"/>
      <c r="K69" s="189"/>
      <c r="L69" s="189"/>
      <c r="M69" s="186"/>
      <c r="N69" s="186"/>
      <c r="O69" s="186"/>
      <c r="P69" s="186"/>
      <c r="Q69" s="186"/>
      <c r="R69" s="186"/>
      <c r="S69" s="186"/>
      <c r="T69" s="187"/>
      <c r="Z69" s="416"/>
      <c r="AB69" s="307"/>
      <c r="AC69" s="197"/>
      <c r="AD69" s="197"/>
      <c r="AE69" s="197"/>
      <c r="AF69" s="197"/>
      <c r="AG69" s="197"/>
      <c r="AH69" s="197"/>
      <c r="AI69" s="197"/>
      <c r="AJ69" s="224"/>
      <c r="AK69" s="261"/>
      <c r="AL69" s="179" t="s">
        <v>219</v>
      </c>
      <c r="AM69" s="178" t="s">
        <v>214</v>
      </c>
      <c r="AN69" s="21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340" t="s">
        <v>214</v>
      </c>
      <c r="BB69" s="258" t="str">
        <f>$K$93</f>
        <v>120IN</v>
      </c>
      <c r="BC69" s="398"/>
      <c r="BD69" s="223"/>
      <c r="BE69" s="223"/>
      <c r="BF69" s="223"/>
      <c r="BG69" s="223"/>
      <c r="BH69" s="223"/>
      <c r="BI69" s="223"/>
      <c r="BJ69" s="223"/>
      <c r="BK69" s="215"/>
      <c r="BL69" s="223"/>
      <c r="BM69" s="223"/>
      <c r="BN69" s="223"/>
      <c r="BO69" s="223"/>
      <c r="BP69" s="340" t="s">
        <v>213</v>
      </c>
      <c r="BQ69" s="223"/>
      <c r="BR69" s="223"/>
      <c r="BS69" s="223"/>
      <c r="BT69" s="223"/>
      <c r="BU69" s="340" t="s">
        <v>213</v>
      </c>
      <c r="BV69" s="260"/>
      <c r="BW69" s="223"/>
      <c r="BX69" s="223"/>
      <c r="BY69" s="223"/>
      <c r="BZ69" s="223"/>
      <c r="CA69" s="234"/>
      <c r="CB69" s="189"/>
      <c r="CC69" s="287"/>
      <c r="CD69" s="231"/>
      <c r="CE69" s="232"/>
      <c r="CF69" s="362" t="s">
        <v>213</v>
      </c>
      <c r="CG69" s="363" t="str">
        <f>$AG$107</f>
        <v>Data Cable</v>
      </c>
      <c r="CH69" s="363"/>
      <c r="CI69" s="231"/>
      <c r="CJ69" s="231"/>
      <c r="CK69" s="231"/>
      <c r="CL69" s="231"/>
      <c r="CM69" s="231"/>
      <c r="CN69" s="231"/>
      <c r="CO69" s="231"/>
      <c r="CP69" s="231"/>
      <c r="CQ69" s="231"/>
      <c r="CR69" s="231"/>
      <c r="CS69" s="231"/>
      <c r="CT69" s="231"/>
      <c r="CU69" s="231"/>
      <c r="CV69" s="231"/>
      <c r="CW69" s="231"/>
      <c r="CX69" s="298"/>
    </row>
    <row r="70" spans="3:102" ht="15.75" thickBot="1">
      <c r="C70" s="416"/>
      <c r="E70" s="235"/>
      <c r="G70" s="237"/>
      <c r="I70" s="188"/>
      <c r="J70" s="197"/>
      <c r="K70" s="189"/>
      <c r="L70" s="189"/>
      <c r="M70" s="189"/>
      <c r="N70" s="189"/>
      <c r="O70" s="189"/>
      <c r="P70" s="189"/>
      <c r="Q70" s="189"/>
      <c r="R70" s="189"/>
      <c r="S70" s="189"/>
      <c r="T70" s="183"/>
      <c r="Z70" s="416"/>
      <c r="AB70" s="188"/>
      <c r="AC70" s="189"/>
      <c r="AD70" s="189"/>
      <c r="AE70" s="189"/>
      <c r="AF70" s="189"/>
      <c r="AG70" s="189"/>
      <c r="AH70" s="189"/>
      <c r="AI70" s="189"/>
      <c r="AJ70" s="237"/>
      <c r="AK70" s="189"/>
      <c r="AL70" s="183"/>
      <c r="AM70" s="184"/>
      <c r="AN70" s="370"/>
      <c r="AU70" s="15"/>
      <c r="AV70" s="15"/>
      <c r="AW70" s="15"/>
      <c r="AX70" s="15"/>
      <c r="AY70" s="15"/>
      <c r="AZ70" s="15"/>
      <c r="BA70" s="15"/>
      <c r="BB70" s="307"/>
      <c r="BC70" s="197"/>
      <c r="BD70" s="416"/>
      <c r="BE70" s="197"/>
      <c r="BF70" s="197"/>
      <c r="BG70" s="197"/>
      <c r="BH70" s="197"/>
      <c r="BI70" s="197"/>
      <c r="BJ70" s="197"/>
      <c r="BK70" s="197"/>
      <c r="BL70" s="197"/>
      <c r="BM70" s="235"/>
      <c r="BN70" s="197"/>
      <c r="BO70" s="295"/>
      <c r="BP70" s="58"/>
      <c r="BQ70" s="58"/>
      <c r="BR70" s="58"/>
      <c r="BS70" s="58"/>
      <c r="BT70" s="58"/>
      <c r="BV70" s="188"/>
      <c r="BW70" s="189"/>
      <c r="BX70" s="189"/>
      <c r="BY70" s="189"/>
      <c r="BZ70" s="189"/>
      <c r="CA70" s="237"/>
      <c r="CB70" s="189"/>
      <c r="CC70" s="235"/>
      <c r="CD70" s="189"/>
      <c r="CE70" s="183"/>
      <c r="CV70" s="58"/>
    </row>
    <row r="71" spans="3:102" ht="15.75" thickBot="1">
      <c r="C71" s="416"/>
      <c r="E71" s="235"/>
      <c r="G71" s="237"/>
      <c r="I71" s="188"/>
      <c r="J71" s="197"/>
      <c r="K71" s="189"/>
      <c r="L71" s="189"/>
      <c r="M71" s="189"/>
      <c r="N71" s="189"/>
      <c r="O71" s="189"/>
      <c r="P71" s="189"/>
      <c r="Q71" s="189"/>
      <c r="R71" s="189"/>
      <c r="S71" s="189"/>
      <c r="T71" s="183"/>
      <c r="Z71" s="416"/>
      <c r="AB71" s="188"/>
      <c r="AC71" s="189"/>
      <c r="AD71" s="189"/>
      <c r="AE71" s="189"/>
      <c r="AF71" s="189"/>
      <c r="AG71" s="189"/>
      <c r="AH71" s="189"/>
      <c r="AI71" s="189"/>
      <c r="AJ71" s="237"/>
      <c r="AK71" s="189"/>
      <c r="AL71" s="183"/>
      <c r="AM71" s="184"/>
      <c r="AN71" s="371"/>
      <c r="AO71" s="343"/>
      <c r="AP71" s="365" t="str">
        <f>$AG$105</f>
        <v>Local Power Cords</v>
      </c>
      <c r="AQ71" s="343"/>
      <c r="AR71" s="343"/>
      <c r="AS71" s="343"/>
      <c r="AT71" s="288"/>
      <c r="AU71" s="202" t="s">
        <v>250</v>
      </c>
      <c r="AV71" s="203"/>
      <c r="AW71" s="203"/>
      <c r="AX71" s="203"/>
      <c r="AY71" s="204"/>
      <c r="AZ71" s="15"/>
      <c r="BA71" s="15"/>
      <c r="BB71" s="307"/>
      <c r="BC71" s="197"/>
      <c r="BD71" s="416"/>
      <c r="BE71" s="197"/>
      <c r="BF71" s="197"/>
      <c r="BG71" s="197"/>
      <c r="BH71" s="197"/>
      <c r="BI71" s="197"/>
      <c r="BJ71" s="197"/>
      <c r="BK71" s="197"/>
      <c r="BL71" s="197"/>
      <c r="BM71" s="235"/>
      <c r="BN71" s="197"/>
      <c r="BO71" s="295"/>
      <c r="BP71" s="58"/>
      <c r="BQ71" s="58"/>
      <c r="BR71" s="58"/>
      <c r="BS71" s="58"/>
      <c r="BT71" s="58"/>
      <c r="BV71" s="188"/>
      <c r="BW71" s="189"/>
      <c r="BX71" s="189"/>
      <c r="BY71" s="189"/>
      <c r="BZ71" s="189"/>
      <c r="CA71" s="237"/>
      <c r="CB71" s="189"/>
      <c r="CC71" s="235"/>
      <c r="CD71" s="189"/>
      <c r="CE71" s="183"/>
      <c r="CK71" s="185" t="s">
        <v>527</v>
      </c>
      <c r="CL71" s="186"/>
      <c r="CM71" s="186"/>
      <c r="CN71" s="186"/>
      <c r="CO71" s="186"/>
      <c r="CP71" s="186"/>
      <c r="CQ71" s="186"/>
      <c r="CR71" s="186"/>
      <c r="CS71" s="186"/>
      <c r="CT71" s="187"/>
      <c r="CV71" s="58"/>
    </row>
    <row r="72" spans="3:102" ht="15.75" thickBot="1">
      <c r="C72" s="416"/>
      <c r="E72" s="235"/>
      <c r="G72" s="237"/>
      <c r="I72" s="188"/>
      <c r="J72" s="197"/>
      <c r="K72" s="189"/>
      <c r="L72" s="189"/>
      <c r="M72" s="173"/>
      <c r="N72" s="189"/>
      <c r="O72" s="189"/>
      <c r="P72" s="189"/>
      <c r="Q72" s="189"/>
      <c r="R72" s="189"/>
      <c r="S72" s="189"/>
      <c r="T72" s="183"/>
      <c r="Z72" s="416"/>
      <c r="AB72" s="188"/>
      <c r="AC72" s="189"/>
      <c r="AD72" s="189"/>
      <c r="AE72" s="189"/>
      <c r="AF72" s="189"/>
      <c r="AG72" s="189"/>
      <c r="AH72" s="189"/>
      <c r="AI72" s="189"/>
      <c r="AJ72" s="237"/>
      <c r="AK72" s="189"/>
      <c r="AL72" s="183"/>
      <c r="AM72" s="184"/>
      <c r="AU72" s="15"/>
      <c r="AV72" s="15"/>
      <c r="AW72" s="15"/>
      <c r="AX72" s="15"/>
      <c r="AY72" s="15"/>
      <c r="AZ72" s="148"/>
      <c r="BA72" s="148"/>
      <c r="BB72" s="307"/>
      <c r="BC72" s="197"/>
      <c r="BD72" s="416"/>
      <c r="BE72" s="197"/>
      <c r="BF72" s="197"/>
      <c r="BG72" s="197"/>
      <c r="BH72" s="197"/>
      <c r="BI72" s="197"/>
      <c r="BJ72" s="197"/>
      <c r="BK72" s="197"/>
      <c r="BL72" s="197"/>
      <c r="BM72" s="235"/>
      <c r="BN72" s="197"/>
      <c r="BO72" s="295"/>
      <c r="BP72" s="58"/>
      <c r="BQ72" s="58"/>
      <c r="BR72" s="58"/>
      <c r="BS72" s="58"/>
      <c r="BT72" s="58"/>
      <c r="BV72" s="188"/>
      <c r="BW72" s="189"/>
      <c r="BX72" s="189"/>
      <c r="BY72" s="189"/>
      <c r="BZ72" s="189"/>
      <c r="CA72" s="237"/>
      <c r="CB72" s="189"/>
      <c r="CC72" s="280"/>
      <c r="CD72" s="231"/>
      <c r="CE72" s="283" t="str">
        <f>$K$109</f>
        <v>NC5</v>
      </c>
      <c r="CF72" s="362" t="s">
        <v>214</v>
      </c>
      <c r="CG72" s="363" t="str">
        <f>$AG$107</f>
        <v>Data Cable</v>
      </c>
      <c r="CH72" s="231"/>
      <c r="CI72" s="231"/>
      <c r="CJ72" s="377" t="s">
        <v>214</v>
      </c>
      <c r="CK72" s="128" t="str">
        <f>$K$109</f>
        <v>NC5</v>
      </c>
      <c r="CL72" s="189"/>
      <c r="CM72" s="189"/>
      <c r="CN72" s="189"/>
      <c r="CO72" s="189"/>
      <c r="CP72" s="189"/>
      <c r="CQ72" s="189"/>
      <c r="CR72" s="189"/>
      <c r="CS72" s="189"/>
      <c r="CT72" s="183"/>
    </row>
    <row r="73" spans="3:102" ht="15.75" thickBot="1">
      <c r="C73" s="416"/>
      <c r="E73" s="235"/>
      <c r="G73" s="214"/>
      <c r="H73" s="223"/>
      <c r="I73" s="260"/>
      <c r="J73" s="223"/>
      <c r="K73" s="224"/>
      <c r="L73" s="223"/>
      <c r="M73" s="223"/>
      <c r="N73" s="223"/>
      <c r="O73" s="223"/>
      <c r="P73" s="223"/>
      <c r="Q73" s="223"/>
      <c r="R73" s="223"/>
      <c r="S73" s="223"/>
      <c r="T73" s="233"/>
      <c r="U73" s="223"/>
      <c r="V73" s="223" t="s">
        <v>431</v>
      </c>
      <c r="W73" s="223"/>
      <c r="X73" s="223" t="s">
        <v>431</v>
      </c>
      <c r="Y73" s="223"/>
      <c r="Z73" s="223"/>
      <c r="AA73" s="319" t="s">
        <v>213</v>
      </c>
      <c r="AB73" s="260" t="s">
        <v>431</v>
      </c>
      <c r="AC73" s="223"/>
      <c r="AD73" s="223"/>
      <c r="AE73" s="223"/>
      <c r="AF73" s="223"/>
      <c r="AG73" s="223"/>
      <c r="AH73" s="223"/>
      <c r="AI73" s="223"/>
      <c r="AJ73" s="215"/>
      <c r="AK73" s="261"/>
      <c r="AL73" s="179" t="s">
        <v>219</v>
      </c>
      <c r="AM73" s="365" t="s">
        <v>214</v>
      </c>
      <c r="AN73" s="368"/>
      <c r="AO73" s="343"/>
      <c r="AP73" s="365" t="str">
        <f>$AG$105</f>
        <v>Local Power Cords</v>
      </c>
      <c r="AQ73" s="343"/>
      <c r="AR73" s="365"/>
      <c r="AS73" s="343"/>
      <c r="AT73" s="288"/>
      <c r="AU73" s="202" t="s">
        <v>251</v>
      </c>
      <c r="AV73" s="203"/>
      <c r="AW73" s="203"/>
      <c r="AX73" s="203"/>
      <c r="AY73" s="204"/>
      <c r="AZ73" s="63"/>
      <c r="BA73" s="15"/>
      <c r="BB73" s="307"/>
      <c r="BC73" s="197"/>
      <c r="BD73" s="416"/>
      <c r="BE73" s="197"/>
      <c r="BF73" s="197"/>
      <c r="BG73" s="197"/>
      <c r="BH73" s="197"/>
      <c r="BI73" s="197"/>
      <c r="BJ73" s="197"/>
      <c r="BK73" s="197"/>
      <c r="BL73" s="197"/>
      <c r="BM73" s="235"/>
      <c r="BN73" s="197"/>
      <c r="BO73" s="295"/>
      <c r="BP73" s="58"/>
      <c r="BQ73" s="58"/>
      <c r="BR73" s="58"/>
      <c r="BS73" s="58"/>
      <c r="BT73" s="58"/>
      <c r="BV73" s="188"/>
      <c r="BW73" s="189"/>
      <c r="BX73" s="189"/>
      <c r="BY73" s="189"/>
      <c r="BZ73" s="189"/>
      <c r="CA73" s="237"/>
      <c r="CB73" s="189"/>
      <c r="CC73" s="189"/>
      <c r="CD73" s="189"/>
      <c r="CE73" s="183"/>
      <c r="CK73" s="188"/>
      <c r="CL73" s="189"/>
      <c r="CM73" s="189"/>
      <c r="CN73" s="189"/>
      <c r="CO73" s="189"/>
      <c r="CP73" s="189"/>
      <c r="CQ73" s="189"/>
      <c r="CR73" s="189"/>
      <c r="CS73" s="189"/>
      <c r="CT73" s="183"/>
    </row>
    <row r="74" spans="3:102" ht="15.75" thickBot="1">
      <c r="C74" s="416"/>
      <c r="E74" s="235"/>
      <c r="I74" s="188"/>
      <c r="J74" s="189"/>
      <c r="K74" s="237"/>
      <c r="L74" s="189"/>
      <c r="M74" s="199"/>
      <c r="N74" s="193"/>
      <c r="O74" s="193"/>
      <c r="P74" s="193"/>
      <c r="Q74" s="193"/>
      <c r="R74" s="193"/>
      <c r="S74" s="193"/>
      <c r="T74" s="198"/>
      <c r="Z74" s="416"/>
      <c r="AB74" s="188"/>
      <c r="AC74" s="189"/>
      <c r="AD74" s="189"/>
      <c r="AE74" s="189"/>
      <c r="AF74" s="189"/>
      <c r="AG74" s="189"/>
      <c r="AH74" s="189"/>
      <c r="AI74" s="189"/>
      <c r="AJ74" s="189"/>
      <c r="AK74" s="189"/>
      <c r="AL74" s="183"/>
      <c r="AM74" s="184"/>
      <c r="AN74" s="370"/>
      <c r="AU74" s="15"/>
      <c r="AV74" s="15"/>
      <c r="AW74" s="15"/>
      <c r="AX74" s="63"/>
      <c r="AY74" s="63"/>
      <c r="AZ74" s="148"/>
      <c r="BA74" s="148"/>
      <c r="BB74" s="307"/>
      <c r="BC74" s="197"/>
      <c r="BD74" s="416"/>
      <c r="BE74" s="197"/>
      <c r="BF74" s="197"/>
      <c r="BG74" s="197"/>
      <c r="BH74" s="197"/>
      <c r="BI74" s="197"/>
      <c r="BJ74" s="197"/>
      <c r="BK74" s="197"/>
      <c r="BL74" s="197"/>
      <c r="BM74" s="235"/>
      <c r="BN74" s="197"/>
      <c r="BO74" s="295"/>
      <c r="BP74" s="58"/>
      <c r="BQ74" s="58"/>
      <c r="BR74" s="58"/>
      <c r="BS74" s="58"/>
      <c r="BT74" s="58"/>
      <c r="BU74" s="58"/>
      <c r="BV74" s="188"/>
      <c r="BW74" s="189"/>
      <c r="BX74" s="189"/>
      <c r="BY74" s="189"/>
      <c r="BZ74" s="189"/>
      <c r="CA74" s="263"/>
      <c r="CB74" s="223"/>
      <c r="CC74" s="223"/>
      <c r="CD74" s="261"/>
      <c r="CE74" s="259" t="str">
        <f>$K$93</f>
        <v>120IN</v>
      </c>
      <c r="CF74" s="365" t="s">
        <v>214</v>
      </c>
      <c r="CG74" s="343"/>
      <c r="CH74" s="343"/>
      <c r="CI74" s="343"/>
      <c r="CJ74" s="378" t="s">
        <v>214</v>
      </c>
      <c r="CK74" s="172" t="str">
        <f>$K$93</f>
        <v>120IN</v>
      </c>
      <c r="CL74" s="189"/>
      <c r="CM74" s="189"/>
      <c r="CN74" s="189"/>
      <c r="CO74" s="189"/>
      <c r="CP74" s="189"/>
      <c r="CQ74" s="189"/>
      <c r="CR74" s="189"/>
      <c r="CS74" s="189"/>
      <c r="CT74" s="183"/>
    </row>
    <row r="75" spans="3:102" ht="15.75" thickBot="1">
      <c r="C75" s="416"/>
      <c r="E75" s="235"/>
      <c r="I75" s="188"/>
      <c r="J75" s="189"/>
      <c r="K75" s="237"/>
      <c r="L75" s="183"/>
      <c r="Z75" s="416"/>
      <c r="AB75" s="188"/>
      <c r="AC75" s="189"/>
      <c r="AD75" s="189"/>
      <c r="AE75" s="189"/>
      <c r="AF75" s="189"/>
      <c r="AG75" s="189"/>
      <c r="AH75" s="189"/>
      <c r="AI75" s="189"/>
      <c r="AJ75" s="197"/>
      <c r="AK75" s="197"/>
      <c r="AL75" s="295"/>
      <c r="AM75" s="184"/>
      <c r="AN75" s="371"/>
      <c r="AO75" s="343"/>
      <c r="AP75" s="365" t="str">
        <f>$AG$105</f>
        <v>Local Power Cords</v>
      </c>
      <c r="AQ75" s="343"/>
      <c r="AR75" s="343"/>
      <c r="AS75" s="343"/>
      <c r="AT75" s="288"/>
      <c r="AU75" s="202" t="s">
        <v>252</v>
      </c>
      <c r="AV75" s="203"/>
      <c r="AW75" s="203"/>
      <c r="AX75" s="203"/>
      <c r="AY75" s="204"/>
      <c r="BB75" s="307"/>
      <c r="BC75" s="197"/>
      <c r="BD75" s="416"/>
      <c r="BE75" s="197"/>
      <c r="BF75" s="197"/>
      <c r="BG75" s="197"/>
      <c r="BH75" s="197"/>
      <c r="BI75" s="197"/>
      <c r="BJ75" s="197"/>
      <c r="BK75" s="197"/>
      <c r="BL75" s="197"/>
      <c r="BM75" s="235"/>
      <c r="BN75" s="197"/>
      <c r="BO75" s="295"/>
      <c r="BP75" s="58"/>
      <c r="BQ75" s="58"/>
      <c r="BR75" s="58"/>
      <c r="BS75" s="58"/>
      <c r="BT75" s="58"/>
      <c r="BV75" s="188"/>
      <c r="BW75" s="189"/>
      <c r="BX75" s="189"/>
      <c r="BY75" s="189"/>
      <c r="BZ75" s="189"/>
      <c r="CA75" s="237"/>
      <c r="CB75" s="189"/>
      <c r="CC75" s="189"/>
      <c r="CD75" s="189"/>
      <c r="CE75" s="183"/>
      <c r="CK75" s="192"/>
      <c r="CL75" s="193"/>
      <c r="CM75" s="193"/>
      <c r="CN75" s="193"/>
      <c r="CO75" s="193"/>
      <c r="CP75" s="193"/>
      <c r="CQ75" s="193"/>
      <c r="CR75" s="193"/>
      <c r="CS75" s="193"/>
      <c r="CT75" s="198"/>
    </row>
    <row r="76" spans="3:102" ht="15.75" thickBot="1">
      <c r="C76" s="416"/>
      <c r="E76" s="235"/>
      <c r="I76" s="188"/>
      <c r="J76" s="189"/>
      <c r="K76" s="172" t="str">
        <f>$K$98</f>
        <v>ACA</v>
      </c>
      <c r="L76" s="183"/>
      <c r="N76" s="185" t="s">
        <v>528</v>
      </c>
      <c r="O76" s="186"/>
      <c r="P76" s="186"/>
      <c r="Q76" s="186"/>
      <c r="R76" s="186"/>
      <c r="S76" s="186"/>
      <c r="T76" s="187"/>
      <c r="Z76" s="416"/>
      <c r="AB76" s="188"/>
      <c r="AC76" s="189"/>
      <c r="AD76" s="189"/>
      <c r="AE76" s="189"/>
      <c r="AF76" s="189"/>
      <c r="AG76" s="189"/>
      <c r="AH76" s="189"/>
      <c r="AI76" s="189"/>
      <c r="AJ76" s="197"/>
      <c r="AK76" s="197"/>
      <c r="AL76" s="295"/>
      <c r="BB76" s="307"/>
      <c r="BC76" s="197"/>
      <c r="BD76" s="416"/>
      <c r="BE76" s="197"/>
      <c r="BF76" s="197"/>
      <c r="BG76" s="197"/>
      <c r="BH76" s="197"/>
      <c r="BI76" s="197"/>
      <c r="BJ76" s="197"/>
      <c r="BK76" s="197"/>
      <c r="BL76" s="197"/>
      <c r="BM76" s="235"/>
      <c r="BN76" s="197"/>
      <c r="BO76" s="295"/>
      <c r="BP76" s="58"/>
      <c r="BQ76" s="58"/>
      <c r="BR76" s="58"/>
      <c r="BS76" s="58"/>
      <c r="BT76" s="58"/>
      <c r="BV76" s="188"/>
      <c r="BW76" s="189"/>
      <c r="BX76" s="189"/>
      <c r="BY76" s="189"/>
      <c r="BZ76" s="189"/>
      <c r="CA76" s="237"/>
      <c r="CB76" s="189"/>
      <c r="CC76" s="189"/>
      <c r="CD76" s="189"/>
      <c r="CE76" s="183"/>
      <c r="CK76" s="57"/>
      <c r="CX76" s="58"/>
    </row>
    <row r="77" spans="3:102" ht="15.75" thickBot="1">
      <c r="C77" s="416"/>
      <c r="E77" s="235"/>
      <c r="I77" s="188"/>
      <c r="J77" s="189"/>
      <c r="K77" s="237"/>
      <c r="L77" s="183"/>
      <c r="N77" s="188"/>
      <c r="O77" s="189"/>
      <c r="P77" s="189"/>
      <c r="Q77" s="189"/>
      <c r="R77" s="189"/>
      <c r="S77" s="189"/>
      <c r="T77" s="183"/>
      <c r="Z77" s="416"/>
      <c r="AB77" s="188"/>
      <c r="AC77" s="189"/>
      <c r="AD77" s="189"/>
      <c r="AE77" s="189"/>
      <c r="AF77" s="287"/>
      <c r="AG77" s="231"/>
      <c r="AH77" s="231"/>
      <c r="AI77" s="231"/>
      <c r="AJ77" s="231"/>
      <c r="AK77" s="231"/>
      <c r="AL77" s="312" t="str">
        <f>$K$108</f>
        <v>NCU</v>
      </c>
      <c r="AM77" s="362" t="s">
        <v>214</v>
      </c>
      <c r="AN77" s="231"/>
      <c r="AO77" s="231"/>
      <c r="AP77" s="363" t="str">
        <f>$AG$107</f>
        <v>Data Cable</v>
      </c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364" t="s">
        <v>214</v>
      </c>
      <c r="BB77" s="128" t="str">
        <f>$K$109</f>
        <v>NC5</v>
      </c>
      <c r="BC77" s="374"/>
      <c r="BD77" s="231"/>
      <c r="BE77" s="231"/>
      <c r="BF77" s="231"/>
      <c r="BG77" s="231"/>
      <c r="BH77" s="231"/>
      <c r="BI77" s="231"/>
      <c r="BJ77" s="231"/>
      <c r="BK77" s="231"/>
      <c r="BL77" s="231"/>
      <c r="BM77" s="298"/>
      <c r="BN77" s="197"/>
      <c r="BO77" s="295"/>
      <c r="BP77" s="58"/>
      <c r="BQ77" s="58"/>
      <c r="BR77" s="58"/>
      <c r="BS77" s="58"/>
      <c r="BT77" s="58"/>
      <c r="BU77" s="58"/>
      <c r="BV77" s="188"/>
      <c r="BW77" s="189"/>
      <c r="BX77" s="189"/>
      <c r="BY77" s="189"/>
      <c r="BZ77" s="189"/>
      <c r="CA77" s="237"/>
      <c r="CB77" s="189"/>
      <c r="CC77" s="197"/>
      <c r="CD77" s="197"/>
      <c r="CE77" s="183"/>
      <c r="CK77" s="185" t="s">
        <v>263</v>
      </c>
      <c r="CL77" s="186"/>
      <c r="CM77" s="186"/>
      <c r="CN77" s="186"/>
      <c r="CO77" s="186"/>
      <c r="CP77" s="186"/>
      <c r="CQ77" s="186"/>
      <c r="CR77" s="186"/>
      <c r="CS77" s="186"/>
      <c r="CT77" s="187"/>
      <c r="CX77" s="58"/>
    </row>
    <row r="78" spans="3:102">
      <c r="C78" s="416"/>
      <c r="E78" s="235"/>
      <c r="I78" s="188"/>
      <c r="J78" s="189"/>
      <c r="K78" s="172" t="str">
        <f>$K$97</f>
        <v>CB</v>
      </c>
      <c r="L78" s="183"/>
      <c r="N78" s="188"/>
      <c r="O78" s="189"/>
      <c r="P78" s="189"/>
      <c r="Q78" s="189"/>
      <c r="R78" s="189"/>
      <c r="S78" s="189"/>
      <c r="T78" s="183"/>
      <c r="Z78" s="416"/>
      <c r="AB78" s="188"/>
      <c r="AC78" s="189"/>
      <c r="AD78" s="189"/>
      <c r="AE78" s="189"/>
      <c r="AF78" s="235"/>
      <c r="AG78" s="189"/>
      <c r="AH78" s="189"/>
      <c r="AI78" s="189"/>
      <c r="AJ78" s="189"/>
      <c r="AK78" s="189"/>
      <c r="AL78" s="183"/>
      <c r="BB78" s="188"/>
      <c r="BC78" s="197"/>
      <c r="BD78" s="416"/>
      <c r="BE78" s="189"/>
      <c r="BF78" s="173"/>
      <c r="BG78" s="189"/>
      <c r="BH78" s="189"/>
      <c r="BI78" s="189"/>
      <c r="BJ78" s="189"/>
      <c r="BK78" s="197"/>
      <c r="BL78" s="197"/>
      <c r="BM78" s="197"/>
      <c r="BN78" s="197"/>
      <c r="BO78" s="295"/>
      <c r="BP78" s="58"/>
      <c r="BQ78" s="58"/>
      <c r="BR78" s="58"/>
      <c r="BS78" s="58"/>
      <c r="BT78" s="58"/>
      <c r="BU78" s="58"/>
      <c r="BV78" s="188"/>
      <c r="BW78" s="189"/>
      <c r="BX78" s="189"/>
      <c r="BY78" s="189"/>
      <c r="BZ78" s="189"/>
      <c r="CA78" s="274"/>
      <c r="CB78" s="272"/>
      <c r="CC78" s="272"/>
      <c r="CD78" s="272"/>
      <c r="CE78" s="396" t="str">
        <f>$K$94</f>
        <v>120R</v>
      </c>
      <c r="CF78" s="365" t="s">
        <v>214</v>
      </c>
      <c r="CG78" s="343"/>
      <c r="CH78" s="343"/>
      <c r="CI78" s="343"/>
      <c r="CJ78" s="365" t="s">
        <v>214</v>
      </c>
      <c r="CK78" s="408" t="s">
        <v>374</v>
      </c>
      <c r="CL78" s="189"/>
      <c r="CM78" s="189"/>
      <c r="CN78" s="189"/>
      <c r="CO78" s="189"/>
      <c r="CP78" s="189"/>
      <c r="CQ78" s="189"/>
      <c r="CR78" s="189"/>
      <c r="CS78" s="189"/>
      <c r="CT78" s="183"/>
      <c r="CX78" s="58"/>
    </row>
    <row r="79" spans="3:102">
      <c r="C79" s="416"/>
      <c r="E79" s="235"/>
      <c r="I79" s="188"/>
      <c r="J79" s="189"/>
      <c r="K79" s="237"/>
      <c r="L79" s="183"/>
      <c r="N79" s="188"/>
      <c r="O79" s="189"/>
      <c r="P79" s="189"/>
      <c r="Q79" s="189"/>
      <c r="R79" s="189"/>
      <c r="S79" s="189"/>
      <c r="T79" s="183"/>
      <c r="U79" s="265"/>
      <c r="V79" s="266"/>
      <c r="W79" s="266"/>
      <c r="X79" s="266"/>
      <c r="Y79" s="266"/>
      <c r="Z79" s="403"/>
      <c r="AA79" s="266"/>
      <c r="AB79" s="266"/>
      <c r="AC79" s="266"/>
      <c r="AD79" s="266"/>
      <c r="AE79" s="410"/>
      <c r="AF79" s="235"/>
      <c r="AG79" s="409"/>
      <c r="AH79" s="266"/>
      <c r="AI79" s="266"/>
      <c r="AJ79" s="266"/>
      <c r="AK79" s="266"/>
      <c r="AL79" s="266"/>
      <c r="AM79" s="266"/>
      <c r="AN79" s="266"/>
      <c r="AO79" s="266"/>
      <c r="AP79" s="266"/>
      <c r="AQ79" s="266"/>
      <c r="AR79" s="266"/>
      <c r="AS79" s="266"/>
      <c r="AT79" s="266"/>
      <c r="AU79" s="266"/>
      <c r="AV79" s="266"/>
      <c r="AW79" s="266"/>
      <c r="AX79" s="266"/>
      <c r="AY79" s="266"/>
      <c r="AZ79" s="266"/>
      <c r="BA79" s="266"/>
      <c r="BB79" s="266"/>
      <c r="BC79" s="266"/>
      <c r="BD79" s="418"/>
      <c r="BE79" s="189"/>
      <c r="BF79" s="173"/>
      <c r="BG79" s="189"/>
      <c r="BH79" s="189"/>
      <c r="BI79" s="189"/>
      <c r="BJ79" s="189"/>
      <c r="BK79" s="197"/>
      <c r="BL79" s="197"/>
      <c r="BM79" s="197"/>
      <c r="BN79" s="197"/>
      <c r="BO79" s="295"/>
      <c r="BP79" s="58"/>
      <c r="BQ79" s="58"/>
      <c r="BR79" s="58"/>
      <c r="BS79" s="58"/>
      <c r="BT79" s="58"/>
      <c r="BU79" s="58"/>
      <c r="BV79" s="188"/>
      <c r="BW79" s="189"/>
      <c r="BX79" s="189"/>
      <c r="BY79" s="189"/>
      <c r="BZ79" s="189"/>
      <c r="CA79" s="189"/>
      <c r="CB79" s="189"/>
      <c r="CC79" s="189"/>
      <c r="CD79" s="189"/>
      <c r="CE79" s="183"/>
      <c r="CF79" s="58"/>
      <c r="CG79" s="58"/>
      <c r="CH79" s="58"/>
      <c r="CI79" s="58"/>
      <c r="CJ79" s="58"/>
      <c r="CK79" s="188"/>
      <c r="CL79" s="189"/>
      <c r="CM79" s="189"/>
      <c r="CN79" s="189"/>
      <c r="CO79" s="189"/>
      <c r="CP79" s="189"/>
      <c r="CQ79" s="189"/>
      <c r="CR79" s="189"/>
      <c r="CS79" s="189"/>
      <c r="CT79" s="183"/>
      <c r="CX79" s="58"/>
    </row>
    <row r="80" spans="3:102" ht="15.75" thickBot="1">
      <c r="C80" s="416"/>
      <c r="E80" s="235"/>
      <c r="I80" s="192"/>
      <c r="J80" s="193"/>
      <c r="K80" s="172" t="str">
        <f>$K$93</f>
        <v>120IN</v>
      </c>
      <c r="L80" s="198"/>
      <c r="N80" s="192"/>
      <c r="O80" s="193"/>
      <c r="P80" s="193"/>
      <c r="Q80" s="193"/>
      <c r="R80" s="193"/>
      <c r="S80" s="193"/>
      <c r="T80" s="198"/>
      <c r="Z80" s="416"/>
      <c r="AB80" s="308"/>
      <c r="AC80" s="309"/>
      <c r="AD80" s="309"/>
      <c r="AE80" s="309"/>
      <c r="AF80" s="236"/>
      <c r="AG80" s="309"/>
      <c r="AH80" s="309"/>
      <c r="AI80" s="309"/>
      <c r="AJ80" s="309"/>
      <c r="AK80" s="309"/>
      <c r="AL80" s="310"/>
      <c r="BB80" s="308"/>
      <c r="BC80" s="309"/>
      <c r="BD80" s="309"/>
      <c r="BE80" s="309"/>
      <c r="BF80" s="309"/>
      <c r="BG80" s="309"/>
      <c r="BH80" s="309"/>
      <c r="BI80" s="309"/>
      <c r="BJ80" s="405" t="s">
        <v>481</v>
      </c>
      <c r="BK80" s="405"/>
      <c r="BL80" s="405"/>
      <c r="BM80" s="405"/>
      <c r="BN80" s="405"/>
      <c r="BO80" s="310"/>
      <c r="BP80" s="58"/>
      <c r="BQ80" s="58"/>
      <c r="BR80" s="58"/>
      <c r="BS80" s="58"/>
      <c r="BT80" s="58"/>
      <c r="BU80" s="58"/>
      <c r="BV80" s="192"/>
      <c r="BW80" s="193"/>
      <c r="BX80" s="193"/>
      <c r="BY80" s="193"/>
      <c r="BZ80" s="193"/>
      <c r="CA80" s="309"/>
      <c r="CB80" s="309"/>
      <c r="CC80" s="309"/>
      <c r="CD80" s="309"/>
      <c r="CE80" s="310"/>
      <c r="CF80" s="58"/>
      <c r="CG80" s="58"/>
      <c r="CH80" s="58"/>
      <c r="CI80" s="58"/>
      <c r="CJ80" s="58"/>
      <c r="CK80" s="192"/>
      <c r="CL80" s="193"/>
      <c r="CM80" s="193"/>
      <c r="CN80" s="193"/>
      <c r="CO80" s="193"/>
      <c r="CP80" s="193"/>
      <c r="CQ80" s="193"/>
      <c r="CR80" s="193"/>
      <c r="CS80" s="193"/>
      <c r="CT80" s="198"/>
      <c r="CU80" s="58"/>
      <c r="CV80" s="58"/>
      <c r="CW80" s="58"/>
      <c r="CX80" s="58"/>
    </row>
    <row r="81" spans="3:102">
      <c r="C81" s="416"/>
      <c r="E81" s="235"/>
      <c r="K81" s="415" t="s">
        <v>214</v>
      </c>
      <c r="Z81" s="416"/>
      <c r="AF81" s="332" t="s">
        <v>213</v>
      </c>
      <c r="AH81" s="58"/>
      <c r="AI81" s="58"/>
      <c r="AJ81" s="58"/>
      <c r="AK81" s="58"/>
      <c r="AL81" s="58"/>
      <c r="AM81" s="171"/>
      <c r="AN81" s="278"/>
      <c r="AO81" s="186"/>
      <c r="AP81" s="186"/>
      <c r="AQ81" s="186"/>
      <c r="AR81" s="187"/>
      <c r="AS81" s="58"/>
      <c r="AT81" s="58"/>
      <c r="AU81" s="278"/>
      <c r="AV81" s="186"/>
      <c r="AW81" s="186"/>
      <c r="AX81" s="186"/>
      <c r="AY81" s="187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U81" s="58"/>
      <c r="CV81" s="58"/>
      <c r="CW81" s="58"/>
      <c r="CX81" s="58"/>
    </row>
    <row r="82" spans="3:102">
      <c r="C82" s="416"/>
      <c r="E82" s="280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363" t="str">
        <f>$AG$107</f>
        <v>Data Cable</v>
      </c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98"/>
      <c r="AH82" s="58"/>
      <c r="AI82" s="58"/>
      <c r="AJ82" s="58"/>
      <c r="AK82" s="58"/>
      <c r="AL82" s="58"/>
      <c r="AM82" s="58"/>
      <c r="AN82" s="338" t="s">
        <v>485</v>
      </c>
      <c r="AO82" s="189"/>
      <c r="AP82" s="189"/>
      <c r="AQ82" s="189"/>
      <c r="AR82" s="183"/>
      <c r="AS82" s="58"/>
      <c r="AT82" s="58"/>
      <c r="AU82" s="338" t="s">
        <v>486</v>
      </c>
      <c r="AV82" s="189"/>
      <c r="AW82" s="189"/>
      <c r="AX82" s="189"/>
      <c r="AY82" s="183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U82" s="58"/>
      <c r="CV82" s="58"/>
      <c r="CW82" s="58"/>
      <c r="CX82" s="58"/>
    </row>
    <row r="83" spans="3:102">
      <c r="C83" s="416"/>
      <c r="K83" s="370"/>
      <c r="Z83" s="416"/>
      <c r="AH83" s="58"/>
      <c r="AI83" s="58"/>
      <c r="AJ83" s="58"/>
      <c r="AK83" s="58"/>
      <c r="AL83" s="58"/>
      <c r="AM83" s="58"/>
      <c r="AN83" s="338"/>
      <c r="AO83" s="189"/>
      <c r="AP83" s="189"/>
      <c r="AQ83" s="189"/>
      <c r="AR83" s="183"/>
      <c r="AS83" s="58"/>
      <c r="AT83" s="58"/>
      <c r="AU83" s="338" t="s">
        <v>487</v>
      </c>
      <c r="AV83" s="189"/>
      <c r="AW83" s="189"/>
      <c r="AX83" s="189"/>
      <c r="AY83" s="183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U83" s="58"/>
      <c r="CV83" s="58"/>
      <c r="CW83" s="58"/>
      <c r="CX83" s="58"/>
    </row>
    <row r="84" spans="3:102" ht="15.75" thickBot="1">
      <c r="C84" s="420"/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266"/>
      <c r="Z84" s="418"/>
      <c r="AN84" s="192"/>
      <c r="AO84" s="193"/>
      <c r="AP84" s="193"/>
      <c r="AQ84" s="393" t="str">
        <f>$K$94</f>
        <v>120R</v>
      </c>
      <c r="AR84" s="198"/>
      <c r="AU84" s="192"/>
      <c r="AV84" s="393" t="str">
        <f>$K$94</f>
        <v>120R</v>
      </c>
      <c r="AW84" s="193"/>
      <c r="AX84" s="193"/>
      <c r="AY84" s="198"/>
    </row>
    <row r="85" spans="3:102">
      <c r="K85" s="370"/>
      <c r="AO85" s="414" t="s">
        <v>213</v>
      </c>
      <c r="AQ85" s="92" t="s">
        <v>214</v>
      </c>
      <c r="AV85" s="92" t="s">
        <v>214</v>
      </c>
    </row>
    <row r="86" spans="3:102">
      <c r="K86" s="371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  <c r="AN86" s="343"/>
      <c r="AO86" s="413"/>
      <c r="AQ86" s="60"/>
      <c r="AR86" s="60"/>
      <c r="AS86" s="60"/>
      <c r="AT86" s="60"/>
      <c r="AU86" s="60"/>
      <c r="AV86" s="60"/>
    </row>
    <row r="90" spans="3:102" ht="15.75" thickBot="1"/>
    <row r="91" spans="3:102">
      <c r="D91" s="246" t="s">
        <v>448</v>
      </c>
      <c r="J91" s="247"/>
      <c r="K91" s="248" t="s">
        <v>256</v>
      </c>
      <c r="L91" s="249"/>
      <c r="M91" s="249"/>
      <c r="N91" s="249"/>
      <c r="O91" s="249"/>
      <c r="P91" s="249"/>
      <c r="Q91" s="249"/>
      <c r="R91" s="249"/>
      <c r="S91" s="250"/>
    </row>
    <row r="92" spans="3:102">
      <c r="D92" s="172" t="str">
        <f>$K$92</f>
        <v>ACP</v>
      </c>
      <c r="J92" s="251"/>
      <c r="K92" s="241" t="s">
        <v>425</v>
      </c>
      <c r="L92" s="205"/>
      <c r="M92" s="205" t="s">
        <v>424</v>
      </c>
      <c r="N92" s="205"/>
      <c r="O92" s="205"/>
      <c r="P92" s="205"/>
      <c r="Q92" s="205"/>
      <c r="R92" s="205"/>
      <c r="S92" s="252"/>
    </row>
    <row r="93" spans="3:102">
      <c r="D93" s="172" t="str">
        <f>$K$93</f>
        <v>120IN</v>
      </c>
      <c r="J93" s="251"/>
      <c r="K93" s="241" t="s">
        <v>374</v>
      </c>
      <c r="L93" s="205"/>
      <c r="M93" s="205" t="s">
        <v>257</v>
      </c>
      <c r="N93" s="205"/>
      <c r="O93" s="205"/>
      <c r="P93" s="205"/>
      <c r="Q93" s="205"/>
      <c r="R93" s="205"/>
      <c r="S93" s="252"/>
    </row>
    <row r="94" spans="3:102">
      <c r="D94" s="172" t="str">
        <f>$K$94</f>
        <v>120R</v>
      </c>
      <c r="J94" s="251"/>
      <c r="K94" s="241" t="s">
        <v>219</v>
      </c>
      <c r="L94" s="205"/>
      <c r="M94" s="205" t="s">
        <v>240</v>
      </c>
      <c r="N94" s="205"/>
      <c r="O94" s="205"/>
      <c r="P94" s="205"/>
      <c r="Q94" s="205"/>
      <c r="R94" s="205"/>
      <c r="S94" s="252"/>
    </row>
    <row r="95" spans="3:102">
      <c r="D95" s="172" t="str">
        <f>$K$95</f>
        <v>120S</v>
      </c>
      <c r="J95" s="251"/>
      <c r="K95" s="241" t="s">
        <v>222</v>
      </c>
      <c r="L95" s="205"/>
      <c r="M95" s="205" t="s">
        <v>215</v>
      </c>
      <c r="N95" s="205"/>
      <c r="O95" s="205"/>
      <c r="P95" s="205"/>
      <c r="Q95" s="205"/>
      <c r="R95" s="205"/>
      <c r="S95" s="252"/>
    </row>
    <row r="96" spans="3:102">
      <c r="D96" s="172" t="str">
        <f>$K$96</f>
        <v>Lit</v>
      </c>
      <c r="E96" s="246"/>
      <c r="F96" s="246"/>
      <c r="G96" s="246"/>
      <c r="J96" s="251"/>
      <c r="K96" s="241" t="s">
        <v>234</v>
      </c>
      <c r="L96" s="205"/>
      <c r="M96" s="205" t="s">
        <v>233</v>
      </c>
      <c r="N96" s="205"/>
      <c r="O96" s="205"/>
      <c r="P96" s="205"/>
      <c r="Q96" s="205"/>
      <c r="R96" s="205"/>
      <c r="S96" s="252"/>
    </row>
    <row r="97" spans="4:41" ht="15.75" thickBot="1">
      <c r="D97" s="172" t="str">
        <f>$K$97</f>
        <v>CB</v>
      </c>
      <c r="E97" s="246"/>
      <c r="F97" s="246"/>
      <c r="G97" s="246"/>
      <c r="J97" s="251"/>
      <c r="K97" s="241" t="s">
        <v>423</v>
      </c>
      <c r="L97" s="205"/>
      <c r="M97" s="205" t="s">
        <v>235</v>
      </c>
      <c r="N97" s="205"/>
      <c r="O97" s="205"/>
      <c r="P97" s="205"/>
      <c r="Q97" s="205"/>
      <c r="R97" s="205"/>
      <c r="S97" s="252"/>
    </row>
    <row r="98" spans="4:41">
      <c r="D98" s="172" t="str">
        <f>$K$98</f>
        <v>ACA</v>
      </c>
      <c r="E98" s="246"/>
      <c r="F98" s="246"/>
      <c r="G98" s="246"/>
      <c r="J98" s="251"/>
      <c r="K98" s="241" t="s">
        <v>421</v>
      </c>
      <c r="L98" s="205"/>
      <c r="M98" s="205" t="s">
        <v>232</v>
      </c>
      <c r="N98" s="205"/>
      <c r="O98" s="205"/>
      <c r="P98" s="205"/>
      <c r="Q98" s="205"/>
      <c r="R98" s="205"/>
      <c r="S98" s="252"/>
      <c r="W98" s="11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3"/>
    </row>
    <row r="99" spans="4:41">
      <c r="D99" s="227" t="str">
        <f>$K$99</f>
        <v>ECO</v>
      </c>
      <c r="E99" s="246"/>
      <c r="F99" s="246"/>
      <c r="G99" s="246"/>
      <c r="J99" s="251"/>
      <c r="K99" s="242" t="s">
        <v>125</v>
      </c>
      <c r="L99" s="205"/>
      <c r="M99" s="205" t="s">
        <v>226</v>
      </c>
      <c r="N99" s="205"/>
      <c r="O99" s="205"/>
      <c r="P99" s="205"/>
      <c r="Q99" s="205"/>
      <c r="R99" s="205"/>
      <c r="S99" s="252"/>
      <c r="W99" s="14"/>
      <c r="X99" s="15"/>
      <c r="Y99" s="254" t="str">
        <f>$AG$99</f>
        <v>120 VAC - 15A</v>
      </c>
      <c r="Z99" s="205"/>
      <c r="AA99" s="205"/>
      <c r="AB99" s="205"/>
      <c r="AC99" s="15"/>
      <c r="AD99" s="15"/>
      <c r="AE99" s="15"/>
      <c r="AF99" s="205"/>
      <c r="AG99" s="289" t="s">
        <v>451</v>
      </c>
      <c r="AH99" s="289"/>
      <c r="AI99" s="289"/>
      <c r="AJ99" s="289"/>
      <c r="AK99" s="289"/>
      <c r="AL99" s="289"/>
      <c r="AM99" s="289"/>
      <c r="AN99" s="289"/>
      <c r="AO99" s="252"/>
    </row>
    <row r="100" spans="4:41">
      <c r="D100" s="227" t="str">
        <f>$K$100</f>
        <v>RL</v>
      </c>
      <c r="E100" s="246"/>
      <c r="F100" s="246"/>
      <c r="G100" s="246"/>
      <c r="J100" s="251"/>
      <c r="K100" s="242" t="s">
        <v>437</v>
      </c>
      <c r="L100" s="205"/>
      <c r="M100" s="205" t="s">
        <v>440</v>
      </c>
      <c r="N100" s="205"/>
      <c r="O100" s="205"/>
      <c r="P100" s="205"/>
      <c r="Q100" s="205"/>
      <c r="R100" s="205"/>
      <c r="S100" s="252"/>
      <c r="W100" s="14"/>
      <c r="X100" s="15"/>
      <c r="Y100" s="205"/>
      <c r="Z100" s="205"/>
      <c r="AA100" s="205"/>
      <c r="AB100" s="205"/>
      <c r="AC100" s="15"/>
      <c r="AD100" s="15"/>
      <c r="AE100" s="15"/>
      <c r="AF100" s="205"/>
      <c r="AG100" s="96"/>
      <c r="AH100" s="255"/>
      <c r="AI100" s="255"/>
      <c r="AJ100" s="255"/>
      <c r="AK100" s="255"/>
      <c r="AL100" s="255"/>
      <c r="AM100" s="255"/>
      <c r="AN100" s="255"/>
      <c r="AO100" s="252"/>
    </row>
    <row r="101" spans="4:41">
      <c r="D101" s="227" t="str">
        <f>$K$101</f>
        <v>ER</v>
      </c>
      <c r="E101" s="246"/>
      <c r="F101" s="246"/>
      <c r="G101" s="246"/>
      <c r="J101" s="251"/>
      <c r="K101" s="242" t="s">
        <v>458</v>
      </c>
      <c r="L101" s="205"/>
      <c r="M101" s="205" t="s">
        <v>441</v>
      </c>
      <c r="N101" s="205"/>
      <c r="O101" s="205"/>
      <c r="P101" s="205"/>
      <c r="Q101" s="205"/>
      <c r="R101" s="205"/>
      <c r="S101" s="252"/>
      <c r="W101" s="14"/>
      <c r="X101" s="15"/>
      <c r="Y101" s="399" t="str">
        <f>$AG$101</f>
        <v>12 V - 10 A</v>
      </c>
      <c r="Z101" s="205"/>
      <c r="AA101" s="205"/>
      <c r="AB101" s="205"/>
      <c r="AC101" s="15"/>
      <c r="AD101" s="15"/>
      <c r="AE101" s="15"/>
      <c r="AF101" s="205"/>
      <c r="AG101" s="290" t="s">
        <v>449</v>
      </c>
      <c r="AH101" s="290"/>
      <c r="AI101" s="290"/>
      <c r="AJ101" s="290"/>
      <c r="AK101" s="290"/>
      <c r="AL101" s="290"/>
      <c r="AM101" s="290"/>
      <c r="AN101" s="290"/>
      <c r="AO101" s="252"/>
    </row>
    <row r="102" spans="4:41">
      <c r="D102" s="73" t="str">
        <f>$K$102</f>
        <v>DCP</v>
      </c>
      <c r="E102" s="246"/>
      <c r="F102" s="246"/>
      <c r="G102" s="246"/>
      <c r="J102" s="251"/>
      <c r="K102" s="243" t="s">
        <v>427</v>
      </c>
      <c r="L102" s="205"/>
      <c r="M102" s="205" t="s">
        <v>426</v>
      </c>
      <c r="N102" s="205"/>
      <c r="O102" s="205"/>
      <c r="P102" s="205"/>
      <c r="Q102" s="205"/>
      <c r="R102" s="205"/>
      <c r="S102" s="252"/>
      <c r="W102" s="14"/>
      <c r="X102" s="15"/>
      <c r="Y102" s="205"/>
      <c r="Z102" s="205"/>
      <c r="AA102" s="205"/>
      <c r="AB102" s="205"/>
      <c r="AC102" s="15"/>
      <c r="AD102" s="15"/>
      <c r="AE102" s="1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52"/>
    </row>
    <row r="103" spans="4:41">
      <c r="D103" s="73" t="str">
        <f>$K$103</f>
        <v>10AR</v>
      </c>
      <c r="E103" s="246"/>
      <c r="F103" s="246"/>
      <c r="G103" s="246"/>
      <c r="J103" s="251"/>
      <c r="K103" s="243" t="s">
        <v>455</v>
      </c>
      <c r="L103" s="205"/>
      <c r="M103" s="205" t="s">
        <v>217</v>
      </c>
      <c r="N103" s="205"/>
      <c r="O103" s="205"/>
      <c r="P103" s="205"/>
      <c r="Q103" s="205"/>
      <c r="R103" s="205"/>
      <c r="S103" s="252"/>
      <c r="W103" s="14"/>
      <c r="X103" s="15"/>
      <c r="Y103" s="400" t="str">
        <f>$AG$103</f>
        <v>12 V - 50 A</v>
      </c>
      <c r="Z103" s="205"/>
      <c r="AA103" s="205"/>
      <c r="AB103" s="205"/>
      <c r="AC103" s="15"/>
      <c r="AD103" s="15"/>
      <c r="AE103" s="15"/>
      <c r="AF103" s="205"/>
      <c r="AG103" s="290" t="s">
        <v>450</v>
      </c>
      <c r="AH103" s="290"/>
      <c r="AI103" s="290"/>
      <c r="AJ103" s="290"/>
      <c r="AK103" s="290"/>
      <c r="AL103" s="290"/>
      <c r="AM103" s="290"/>
      <c r="AN103" s="290"/>
      <c r="AO103" s="252"/>
    </row>
    <row r="104" spans="4:41">
      <c r="D104" s="73" t="str">
        <f>$K$104</f>
        <v>50AR</v>
      </c>
      <c r="E104" s="246"/>
      <c r="F104" s="246"/>
      <c r="G104" s="246"/>
      <c r="J104" s="251"/>
      <c r="K104" s="243" t="s">
        <v>456</v>
      </c>
      <c r="L104" s="205"/>
      <c r="M104" s="205" t="s">
        <v>218</v>
      </c>
      <c r="N104" s="205"/>
      <c r="O104" s="205"/>
      <c r="P104" s="205"/>
      <c r="Q104" s="205"/>
      <c r="R104" s="205"/>
      <c r="S104" s="252"/>
      <c r="W104" s="14"/>
      <c r="X104" s="15"/>
      <c r="Y104" s="205"/>
      <c r="Z104" s="205"/>
      <c r="AA104" s="205"/>
      <c r="AB104" s="205"/>
      <c r="AC104" s="15"/>
      <c r="AD104" s="15"/>
      <c r="AE104" s="1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52"/>
    </row>
    <row r="105" spans="4:41">
      <c r="D105" s="73" t="str">
        <f>$K$105</f>
        <v>12S</v>
      </c>
      <c r="E105" s="246"/>
      <c r="F105" s="246"/>
      <c r="G105" s="246"/>
      <c r="J105" s="251"/>
      <c r="K105" s="243" t="s">
        <v>223</v>
      </c>
      <c r="L105" s="205"/>
      <c r="M105" s="205" t="s">
        <v>216</v>
      </c>
      <c r="N105" s="205"/>
      <c r="O105" s="205"/>
      <c r="P105" s="205"/>
      <c r="Q105" s="205"/>
      <c r="R105" s="205"/>
      <c r="S105" s="252"/>
      <c r="W105" s="14"/>
      <c r="X105" s="15"/>
      <c r="Y105" s="90" t="str">
        <f>$AG$105</f>
        <v>Local Power Cords</v>
      </c>
      <c r="Z105" s="205"/>
      <c r="AA105" s="205"/>
      <c r="AB105" s="205"/>
      <c r="AC105" s="15"/>
      <c r="AD105" s="15"/>
      <c r="AE105" s="15"/>
      <c r="AF105" s="205"/>
      <c r="AG105" s="291" t="s">
        <v>253</v>
      </c>
      <c r="AH105" s="291"/>
      <c r="AI105" s="291"/>
      <c r="AJ105" s="291"/>
      <c r="AK105" s="291"/>
      <c r="AL105" s="291"/>
      <c r="AM105" s="291"/>
      <c r="AN105" s="291"/>
      <c r="AO105" s="252"/>
    </row>
    <row r="106" spans="4:41">
      <c r="D106" s="73" t="str">
        <f>$K$106</f>
        <v>F</v>
      </c>
      <c r="E106" s="246"/>
      <c r="F106" s="246"/>
      <c r="G106" s="246"/>
      <c r="J106" s="251"/>
      <c r="K106" s="243" t="s">
        <v>228</v>
      </c>
      <c r="L106" s="205"/>
      <c r="M106" s="205" t="s">
        <v>227</v>
      </c>
      <c r="N106" s="205"/>
      <c r="O106" s="205"/>
      <c r="P106" s="205"/>
      <c r="Q106" s="205"/>
      <c r="R106" s="205"/>
      <c r="S106" s="252"/>
      <c r="W106" s="14"/>
      <c r="X106" s="15"/>
      <c r="Y106" s="205"/>
      <c r="Z106" s="205"/>
      <c r="AA106" s="205"/>
      <c r="AB106" s="205"/>
      <c r="AC106" s="15"/>
      <c r="AD106" s="15"/>
      <c r="AE106" s="1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52"/>
    </row>
    <row r="107" spans="4:41">
      <c r="D107" s="73" t="str">
        <f>$K$107</f>
        <v>DCV</v>
      </c>
      <c r="E107" s="246"/>
      <c r="F107" s="246"/>
      <c r="G107" s="246"/>
      <c r="J107" s="251"/>
      <c r="K107" s="243" t="s">
        <v>422</v>
      </c>
      <c r="L107" s="205"/>
      <c r="M107" s="205" t="s">
        <v>229</v>
      </c>
      <c r="N107" s="205"/>
      <c r="O107" s="205"/>
      <c r="P107" s="205"/>
      <c r="Q107" s="205"/>
      <c r="R107" s="205"/>
      <c r="S107" s="252"/>
      <c r="W107" s="14"/>
      <c r="X107" s="15"/>
      <c r="Y107" s="293" t="str">
        <f>$AG$107</f>
        <v>Data Cable</v>
      </c>
      <c r="Z107" s="205"/>
      <c r="AA107" s="205"/>
      <c r="AB107" s="205"/>
      <c r="AC107" s="15"/>
      <c r="AD107" s="15"/>
      <c r="AE107" s="15"/>
      <c r="AF107" s="166"/>
      <c r="AG107" s="182" t="s">
        <v>165</v>
      </c>
      <c r="AH107" s="182"/>
      <c r="AI107" s="182" t="s">
        <v>165</v>
      </c>
      <c r="AJ107" s="182"/>
      <c r="AK107" s="182"/>
      <c r="AL107" s="182"/>
      <c r="AM107" s="182"/>
      <c r="AN107" s="182"/>
      <c r="AO107" s="252"/>
    </row>
    <row r="108" spans="4:41">
      <c r="D108" s="128" t="str">
        <f>$K$108</f>
        <v>NCU</v>
      </c>
      <c r="E108" s="246"/>
      <c r="F108" s="246"/>
      <c r="G108" s="246"/>
      <c r="J108" s="251"/>
      <c r="K108" s="253" t="s">
        <v>366</v>
      </c>
      <c r="L108" s="205"/>
      <c r="M108" s="205" t="s">
        <v>353</v>
      </c>
      <c r="N108" s="205"/>
      <c r="O108" s="205"/>
      <c r="P108" s="205"/>
      <c r="Q108" s="205"/>
      <c r="R108" s="205"/>
      <c r="S108" s="252"/>
      <c r="W108" s="14"/>
      <c r="X108" s="15"/>
      <c r="Y108" s="205"/>
      <c r="Z108" s="205"/>
      <c r="AA108" s="205"/>
      <c r="AB108" s="205"/>
      <c r="AC108" s="15"/>
      <c r="AD108" s="15"/>
      <c r="AE108" s="15"/>
      <c r="AF108" s="166"/>
      <c r="AG108" s="256"/>
      <c r="AH108" s="166"/>
      <c r="AI108" s="166"/>
      <c r="AJ108" s="166"/>
      <c r="AK108" s="166"/>
      <c r="AL108" s="166"/>
      <c r="AM108" s="166"/>
      <c r="AN108" s="166"/>
      <c r="AO108" s="252"/>
    </row>
    <row r="109" spans="4:41">
      <c r="D109" s="128" t="str">
        <f>$K$109</f>
        <v>NC5</v>
      </c>
      <c r="E109" s="246"/>
      <c r="F109" s="246"/>
      <c r="G109" s="246"/>
      <c r="J109" s="251"/>
      <c r="K109" s="253" t="s">
        <v>225</v>
      </c>
      <c r="L109" s="205"/>
      <c r="M109" s="205" t="s">
        <v>224</v>
      </c>
      <c r="N109" s="205"/>
      <c r="O109" s="205"/>
      <c r="P109" s="205"/>
      <c r="Q109" s="205"/>
      <c r="R109" s="205"/>
      <c r="S109" s="252"/>
      <c r="W109" s="14"/>
      <c r="X109" s="15"/>
      <c r="Y109" s="401" t="str">
        <f>$AG$109</f>
        <v>120 VAC Control</v>
      </c>
      <c r="Z109" s="205"/>
      <c r="AA109" s="205"/>
      <c r="AB109" s="205"/>
      <c r="AC109" s="15"/>
      <c r="AD109" s="15"/>
      <c r="AE109" s="15"/>
      <c r="AF109" s="205"/>
      <c r="AG109" s="292" t="s">
        <v>452</v>
      </c>
      <c r="AH109" s="292"/>
      <c r="AI109" s="292"/>
      <c r="AJ109" s="292"/>
      <c r="AK109" s="292"/>
      <c r="AL109" s="292"/>
      <c r="AM109" s="292"/>
      <c r="AN109" s="292"/>
      <c r="AO109" s="252"/>
    </row>
    <row r="110" spans="4:41">
      <c r="D110" s="128">
        <f>$K$110</f>
        <v>0</v>
      </c>
      <c r="E110" s="246"/>
      <c r="F110" s="246"/>
      <c r="G110" s="246"/>
      <c r="J110" s="251"/>
      <c r="K110" s="253"/>
      <c r="L110" s="205"/>
      <c r="M110" s="205"/>
      <c r="N110" s="205"/>
      <c r="O110" s="205"/>
      <c r="P110" s="205"/>
      <c r="Q110" s="205"/>
      <c r="R110" s="205"/>
      <c r="S110" s="252"/>
      <c r="W110" s="14"/>
      <c r="X110" s="15"/>
      <c r="Y110" s="205"/>
      <c r="Z110" s="15"/>
      <c r="AA110" s="15"/>
      <c r="AB110" s="15"/>
      <c r="AC110" s="15"/>
      <c r="AD110" s="15"/>
      <c r="AE110" s="15"/>
      <c r="AF110" s="205"/>
      <c r="AG110" s="257"/>
      <c r="AH110" s="257"/>
      <c r="AI110" s="257"/>
      <c r="AJ110" s="257"/>
      <c r="AK110" s="257"/>
      <c r="AL110" s="257"/>
      <c r="AM110" s="257"/>
      <c r="AN110" s="257"/>
      <c r="AO110" s="252"/>
    </row>
    <row r="111" spans="4:41">
      <c r="E111" s="246"/>
      <c r="F111" s="246"/>
      <c r="G111" s="246"/>
      <c r="J111" s="251"/>
      <c r="K111" s="205"/>
      <c r="L111" s="205"/>
      <c r="M111" s="205"/>
      <c r="N111" s="205"/>
      <c r="O111" s="205"/>
      <c r="P111" s="205"/>
      <c r="Q111" s="205"/>
      <c r="R111" s="205"/>
      <c r="S111" s="252"/>
      <c r="W111" s="14"/>
      <c r="X111" s="15"/>
      <c r="Y111" s="402" t="str">
        <f>$AG$111</f>
        <v>Pneumatic Circuit</v>
      </c>
      <c r="Z111" s="15"/>
      <c r="AA111" s="15"/>
      <c r="AB111" s="15"/>
      <c r="AC111" s="15"/>
      <c r="AD111" s="15"/>
      <c r="AE111" s="15"/>
      <c r="AF111" s="205"/>
      <c r="AG111" s="403" t="s">
        <v>433</v>
      </c>
      <c r="AH111" s="403"/>
      <c r="AI111" s="403"/>
      <c r="AJ111" s="403"/>
      <c r="AK111" s="403"/>
      <c r="AL111" s="403"/>
      <c r="AM111" s="403"/>
      <c r="AN111" s="403"/>
      <c r="AO111" s="252"/>
    </row>
    <row r="112" spans="4:41">
      <c r="E112" s="246"/>
      <c r="F112" s="246"/>
      <c r="G112" s="246"/>
      <c r="J112" s="14"/>
      <c r="K112" s="15"/>
      <c r="L112" s="15"/>
      <c r="M112" s="15"/>
      <c r="N112" s="15"/>
      <c r="O112" s="15"/>
      <c r="P112" s="15"/>
      <c r="Q112" s="15"/>
      <c r="R112" s="15"/>
      <c r="S112" s="16"/>
      <c r="W112" s="14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6"/>
    </row>
    <row r="113" spans="4:41" ht="15.75" thickBot="1">
      <c r="E113" s="246"/>
      <c r="F113" s="246"/>
      <c r="G113" s="246"/>
      <c r="J113" s="17"/>
      <c r="K113" s="18"/>
      <c r="L113" s="18"/>
      <c r="M113" s="18"/>
      <c r="N113" s="18"/>
      <c r="O113" s="18"/>
      <c r="P113" s="18"/>
      <c r="Q113" s="18"/>
      <c r="R113" s="18"/>
      <c r="S113" s="19"/>
      <c r="W113" s="17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9"/>
    </row>
    <row r="114" spans="4:41">
      <c r="E114" s="246"/>
      <c r="F114" s="246"/>
      <c r="G114" s="246"/>
    </row>
    <row r="115" spans="4:41">
      <c r="E115" s="246"/>
      <c r="F115" s="246"/>
      <c r="G115" s="246"/>
    </row>
    <row r="116" spans="4:41">
      <c r="D116" s="184"/>
      <c r="E116" s="184"/>
      <c r="F116" s="184"/>
      <c r="G116" s="184"/>
    </row>
  </sheetData>
  <pageMargins left="0.7" right="0.7" top="0.75" bottom="0.75" header="0.3" footer="0.3"/>
  <pageSetup scale="3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L36"/>
  <sheetViews>
    <sheetView zoomScale="55" zoomScaleNormal="55" workbookViewId="0">
      <selection sqref="A1:L35"/>
    </sheetView>
  </sheetViews>
  <sheetFormatPr defaultRowHeight="15"/>
  <sheetData>
    <row r="1" spans="2:12" ht="44.25" customHeight="1"/>
    <row r="2" spans="2:12" ht="44.25" customHeight="1"/>
    <row r="3" spans="2:12" ht="44.25" customHeight="1" thickBot="1"/>
    <row r="4" spans="2:12" ht="44.25" customHeight="1">
      <c r="B4" s="4" t="s">
        <v>448</v>
      </c>
      <c r="D4" s="11"/>
      <c r="E4" s="181" t="s">
        <v>256</v>
      </c>
      <c r="F4" s="12"/>
      <c r="G4" s="12"/>
      <c r="H4" s="12"/>
      <c r="I4" s="12"/>
      <c r="J4" s="12"/>
      <c r="K4" s="12"/>
      <c r="L4" s="13"/>
    </row>
    <row r="5" spans="2:12" ht="44.25" customHeight="1">
      <c r="B5" s="172" t="str">
        <f>E5</f>
        <v>ACP</v>
      </c>
      <c r="D5" s="14"/>
      <c r="E5" s="238" t="s">
        <v>425</v>
      </c>
      <c r="F5" s="15"/>
      <c r="G5" s="244" t="s">
        <v>424</v>
      </c>
      <c r="H5" s="15"/>
      <c r="I5" s="15"/>
      <c r="J5" s="15"/>
      <c r="K5" s="15"/>
      <c r="L5" s="16"/>
    </row>
    <row r="6" spans="2:12" ht="44.25" customHeight="1">
      <c r="B6" s="172" t="str">
        <f t="shared" ref="B6:B23" si="0">E6</f>
        <v>120IN</v>
      </c>
      <c r="D6" s="14"/>
      <c r="E6" s="238" t="s">
        <v>374</v>
      </c>
      <c r="F6" s="15"/>
      <c r="G6" s="244" t="s">
        <v>257</v>
      </c>
      <c r="H6" s="15"/>
      <c r="I6" s="15"/>
      <c r="J6" s="15"/>
      <c r="K6" s="15"/>
      <c r="L6" s="16"/>
    </row>
    <row r="7" spans="2:12" ht="44.25" customHeight="1">
      <c r="B7" s="172" t="str">
        <f t="shared" si="0"/>
        <v>120R</v>
      </c>
      <c r="D7" s="14"/>
      <c r="E7" s="238" t="s">
        <v>219</v>
      </c>
      <c r="F7" s="15"/>
      <c r="G7" s="244" t="s">
        <v>240</v>
      </c>
      <c r="H7" s="15"/>
      <c r="I7" s="15"/>
      <c r="J7" s="15"/>
      <c r="K7" s="15"/>
      <c r="L7" s="16"/>
    </row>
    <row r="8" spans="2:12" ht="44.25" customHeight="1">
      <c r="B8" s="172" t="str">
        <f t="shared" si="0"/>
        <v>120S</v>
      </c>
      <c r="D8" s="14"/>
      <c r="E8" s="238" t="s">
        <v>222</v>
      </c>
      <c r="F8" s="15"/>
      <c r="G8" s="244" t="s">
        <v>215</v>
      </c>
      <c r="H8" s="15"/>
      <c r="I8" s="15"/>
      <c r="J8" s="15"/>
      <c r="K8" s="15"/>
      <c r="L8" s="16"/>
    </row>
    <row r="9" spans="2:12" ht="44.25" customHeight="1">
      <c r="B9" s="172" t="str">
        <f t="shared" si="0"/>
        <v>Lit</v>
      </c>
      <c r="D9" s="14"/>
      <c r="E9" s="238" t="s">
        <v>234</v>
      </c>
      <c r="F9" s="15"/>
      <c r="G9" s="244" t="s">
        <v>233</v>
      </c>
      <c r="H9" s="15"/>
      <c r="I9" s="15"/>
      <c r="J9" s="15"/>
      <c r="K9" s="15"/>
      <c r="L9" s="16"/>
    </row>
    <row r="10" spans="2:12" ht="44.25" customHeight="1">
      <c r="B10" s="172" t="str">
        <f t="shared" si="0"/>
        <v>CB</v>
      </c>
      <c r="D10" s="14"/>
      <c r="E10" s="238" t="s">
        <v>423</v>
      </c>
      <c r="F10" s="15"/>
      <c r="G10" s="244" t="s">
        <v>235</v>
      </c>
      <c r="H10" s="15"/>
      <c r="I10" s="15"/>
      <c r="J10" s="15"/>
      <c r="K10" s="15"/>
      <c r="L10" s="16"/>
    </row>
    <row r="11" spans="2:12" ht="44.25" customHeight="1">
      <c r="B11" s="172" t="str">
        <f t="shared" si="0"/>
        <v>ACA</v>
      </c>
      <c r="D11" s="14"/>
      <c r="E11" s="238" t="s">
        <v>421</v>
      </c>
      <c r="F11" s="15"/>
      <c r="G11" s="244" t="s">
        <v>232</v>
      </c>
      <c r="H11" s="15"/>
      <c r="I11" s="15"/>
      <c r="J11" s="15"/>
      <c r="K11" s="15"/>
      <c r="L11" s="16"/>
    </row>
    <row r="12" spans="2:12" ht="44.25" customHeight="1">
      <c r="B12" s="227" t="str">
        <f t="shared" si="0"/>
        <v>ECO</v>
      </c>
      <c r="D12" s="14"/>
      <c r="E12" s="239" t="s">
        <v>125</v>
      </c>
      <c r="F12" s="15"/>
      <c r="G12" s="244" t="s">
        <v>226</v>
      </c>
      <c r="H12" s="15"/>
      <c r="I12" s="15"/>
      <c r="J12" s="15"/>
      <c r="K12" s="15"/>
      <c r="L12" s="16"/>
    </row>
    <row r="13" spans="2:12" ht="44.25" customHeight="1">
      <c r="B13" s="227" t="str">
        <f t="shared" si="0"/>
        <v>RL</v>
      </c>
      <c r="D13" s="14"/>
      <c r="E13" s="239" t="s">
        <v>437</v>
      </c>
      <c r="F13" s="15"/>
      <c r="G13" s="244" t="s">
        <v>440</v>
      </c>
      <c r="H13" s="15"/>
      <c r="I13" s="15"/>
      <c r="J13" s="15"/>
      <c r="K13" s="15"/>
      <c r="L13" s="16"/>
    </row>
    <row r="14" spans="2:12" ht="44.25" customHeight="1">
      <c r="B14" s="227" t="str">
        <f t="shared" si="0"/>
        <v>ECOR</v>
      </c>
      <c r="D14" s="14"/>
      <c r="E14" s="239" t="s">
        <v>439</v>
      </c>
      <c r="F14" s="15"/>
      <c r="G14" s="244" t="s">
        <v>441</v>
      </c>
      <c r="H14" s="15"/>
      <c r="I14" s="15"/>
      <c r="J14" s="15"/>
      <c r="K14" s="15"/>
      <c r="L14" s="16"/>
    </row>
    <row r="15" spans="2:12" ht="44.25" customHeight="1">
      <c r="B15" s="73" t="str">
        <f t="shared" si="0"/>
        <v>DCP</v>
      </c>
      <c r="D15" s="14"/>
      <c r="E15" s="240" t="s">
        <v>427</v>
      </c>
      <c r="F15" s="15"/>
      <c r="G15" s="244" t="s">
        <v>426</v>
      </c>
      <c r="H15" s="15"/>
      <c r="I15" s="15"/>
      <c r="J15" s="15"/>
      <c r="K15" s="15"/>
      <c r="L15" s="16"/>
    </row>
    <row r="16" spans="2:12" ht="44.25" customHeight="1">
      <c r="B16" s="73" t="str">
        <f t="shared" si="0"/>
        <v>12-10R</v>
      </c>
      <c r="D16" s="14"/>
      <c r="E16" s="240" t="s">
        <v>446</v>
      </c>
      <c r="F16" s="15"/>
      <c r="G16" s="244" t="s">
        <v>217</v>
      </c>
      <c r="H16" s="15"/>
      <c r="I16" s="15"/>
      <c r="J16" s="15"/>
      <c r="K16" s="15"/>
      <c r="L16" s="16"/>
    </row>
    <row r="17" spans="2:12" ht="44.25" customHeight="1">
      <c r="B17" s="73" t="str">
        <f t="shared" si="0"/>
        <v>12-50R</v>
      </c>
      <c r="D17" s="14"/>
      <c r="E17" s="240" t="s">
        <v>445</v>
      </c>
      <c r="F17" s="15"/>
      <c r="G17" s="244" t="s">
        <v>218</v>
      </c>
      <c r="H17" s="15"/>
      <c r="I17" s="15"/>
      <c r="J17" s="15"/>
      <c r="K17" s="15"/>
      <c r="L17" s="16"/>
    </row>
    <row r="18" spans="2:12" ht="44.25" customHeight="1">
      <c r="B18" s="73" t="str">
        <f t="shared" si="0"/>
        <v>12S</v>
      </c>
      <c r="D18" s="14"/>
      <c r="E18" s="240" t="s">
        <v>223</v>
      </c>
      <c r="F18" s="15"/>
      <c r="G18" s="244" t="s">
        <v>216</v>
      </c>
      <c r="H18" s="15"/>
      <c r="I18" s="15"/>
      <c r="J18" s="15"/>
      <c r="K18" s="15"/>
      <c r="L18" s="16"/>
    </row>
    <row r="19" spans="2:12" ht="44.25" customHeight="1">
      <c r="B19" s="73" t="str">
        <f t="shared" si="0"/>
        <v>F</v>
      </c>
      <c r="D19" s="14"/>
      <c r="E19" s="240" t="s">
        <v>228</v>
      </c>
      <c r="F19" s="15"/>
      <c r="G19" s="244" t="s">
        <v>227</v>
      </c>
      <c r="H19" s="15"/>
      <c r="I19" s="15"/>
      <c r="J19" s="15"/>
      <c r="K19" s="15"/>
      <c r="L19" s="16"/>
    </row>
    <row r="20" spans="2:12" ht="44.25" customHeight="1">
      <c r="B20" s="73" t="str">
        <f t="shared" si="0"/>
        <v>DCV</v>
      </c>
      <c r="D20" s="14"/>
      <c r="E20" s="240" t="s">
        <v>422</v>
      </c>
      <c r="F20" s="15"/>
      <c r="G20" s="244" t="s">
        <v>229</v>
      </c>
      <c r="H20" s="15"/>
      <c r="I20" s="15"/>
      <c r="J20" s="15"/>
      <c r="K20" s="15"/>
      <c r="L20" s="16"/>
    </row>
    <row r="21" spans="2:12" ht="44.25" customHeight="1">
      <c r="B21" s="128" t="str">
        <f t="shared" si="0"/>
        <v>NCU</v>
      </c>
      <c r="D21" s="14"/>
      <c r="E21" s="245" t="s">
        <v>366</v>
      </c>
      <c r="F21" s="15"/>
      <c r="G21" s="244" t="s">
        <v>353</v>
      </c>
      <c r="H21" s="15"/>
      <c r="I21" s="15"/>
      <c r="J21" s="15"/>
      <c r="K21" s="15"/>
      <c r="L21" s="16"/>
    </row>
    <row r="22" spans="2:12" ht="44.25" customHeight="1">
      <c r="B22" s="128" t="str">
        <f t="shared" si="0"/>
        <v>NC5</v>
      </c>
      <c r="D22" s="14"/>
      <c r="E22" s="245" t="s">
        <v>225</v>
      </c>
      <c r="F22" s="15"/>
      <c r="G22" s="244" t="s">
        <v>224</v>
      </c>
      <c r="H22" s="15"/>
      <c r="I22" s="15"/>
      <c r="J22" s="15"/>
      <c r="K22" s="15"/>
      <c r="L22" s="16"/>
    </row>
    <row r="23" spans="2:12" ht="44.25" customHeight="1">
      <c r="B23" s="128">
        <f t="shared" si="0"/>
        <v>0</v>
      </c>
      <c r="D23" s="14"/>
      <c r="E23" s="245"/>
      <c r="F23" s="15"/>
      <c r="G23" s="15"/>
      <c r="H23" s="15"/>
      <c r="I23" s="15"/>
      <c r="J23" s="15"/>
      <c r="K23" s="15"/>
      <c r="L23" s="16"/>
    </row>
    <row r="24" spans="2:12" ht="44.25" customHeight="1">
      <c r="D24" s="14"/>
      <c r="E24" s="15"/>
      <c r="F24" s="15"/>
      <c r="G24" s="15"/>
      <c r="H24" s="15"/>
      <c r="I24" s="15"/>
      <c r="J24" s="15"/>
      <c r="K24" s="15"/>
      <c r="L24" s="16"/>
    </row>
    <row r="25" spans="2:12" ht="44.25" customHeight="1">
      <c r="D25" s="14"/>
      <c r="E25" s="175"/>
      <c r="F25" s="554" t="s">
        <v>429</v>
      </c>
      <c r="G25" s="554"/>
      <c r="H25" s="554"/>
      <c r="I25" s="554"/>
      <c r="J25" s="554"/>
      <c r="K25" s="554"/>
      <c r="L25" s="16"/>
    </row>
    <row r="26" spans="2:12" ht="44.25" customHeight="1">
      <c r="D26" s="14"/>
      <c r="E26" s="176"/>
      <c r="F26" s="177"/>
      <c r="G26" s="177"/>
      <c r="H26" s="177"/>
      <c r="I26" s="177"/>
      <c r="J26" s="177"/>
      <c r="K26" s="177"/>
      <c r="L26" s="16"/>
    </row>
    <row r="27" spans="2:12" ht="44.25" customHeight="1">
      <c r="D27" s="14"/>
      <c r="E27" s="555" t="s">
        <v>428</v>
      </c>
      <c r="F27" s="555"/>
      <c r="G27" s="555"/>
      <c r="H27" s="555"/>
      <c r="I27" s="555"/>
      <c r="J27" s="555"/>
      <c r="K27" s="555"/>
      <c r="L27" s="16"/>
    </row>
    <row r="28" spans="2:12" ht="44.25" customHeight="1">
      <c r="D28" s="14"/>
      <c r="E28" s="15"/>
      <c r="F28" s="15"/>
      <c r="G28" s="15"/>
      <c r="H28" s="15"/>
      <c r="I28" s="15"/>
      <c r="J28" s="15"/>
      <c r="K28" s="15"/>
      <c r="L28" s="16"/>
    </row>
    <row r="29" spans="2:12" ht="44.25" customHeight="1">
      <c r="D29" s="14"/>
      <c r="E29" s="97"/>
      <c r="F29" s="545" t="s">
        <v>253</v>
      </c>
      <c r="G29" s="545"/>
      <c r="H29" s="545"/>
      <c r="I29" s="545"/>
      <c r="J29" s="545"/>
      <c r="K29" s="545"/>
      <c r="L29" s="16"/>
    </row>
    <row r="30" spans="2:12" ht="44.25" customHeight="1">
      <c r="D30" s="14"/>
      <c r="E30" s="15"/>
      <c r="F30" s="15"/>
      <c r="G30" s="15"/>
      <c r="H30" s="15"/>
      <c r="I30" s="15"/>
      <c r="J30" s="15"/>
      <c r="K30" s="15"/>
      <c r="L30" s="16"/>
    </row>
    <row r="31" spans="2:12" ht="44.25" customHeight="1">
      <c r="D31" s="158"/>
      <c r="E31" s="174"/>
      <c r="F31" s="164"/>
      <c r="G31" s="164"/>
      <c r="H31" s="164"/>
      <c r="I31" s="164"/>
      <c r="J31" s="164"/>
      <c r="K31" s="164"/>
      <c r="L31" s="16"/>
    </row>
    <row r="32" spans="2:12" ht="44.25" customHeight="1">
      <c r="D32" s="158"/>
      <c r="E32" s="80"/>
      <c r="F32" s="57"/>
      <c r="G32" s="57"/>
      <c r="H32" s="57"/>
      <c r="I32" s="57"/>
      <c r="J32" s="57"/>
      <c r="K32" s="57"/>
      <c r="L32" s="16"/>
    </row>
    <row r="33" spans="4:12" ht="44.25" customHeight="1">
      <c r="D33" s="14"/>
      <c r="E33" s="556" t="s">
        <v>432</v>
      </c>
      <c r="F33" s="556"/>
      <c r="G33" s="556"/>
      <c r="H33" s="556"/>
      <c r="I33" s="556"/>
      <c r="J33" s="556"/>
      <c r="K33" s="556"/>
      <c r="L33" s="16"/>
    </row>
    <row r="34" spans="4:12" ht="44.25" customHeight="1">
      <c r="D34" s="14"/>
      <c r="E34" s="146"/>
      <c r="F34" s="146"/>
      <c r="G34" s="146"/>
      <c r="H34" s="146"/>
      <c r="I34" s="146"/>
      <c r="J34" s="146"/>
      <c r="K34" s="146"/>
      <c r="L34" s="16"/>
    </row>
    <row r="35" spans="4:12" ht="44.25" customHeight="1" thickBot="1">
      <c r="D35" s="17"/>
      <c r="E35" s="557" t="s">
        <v>433</v>
      </c>
      <c r="F35" s="557"/>
      <c r="G35" s="557"/>
      <c r="H35" s="557"/>
      <c r="I35" s="557"/>
      <c r="J35" s="557"/>
      <c r="K35" s="557"/>
      <c r="L35" s="19"/>
    </row>
    <row r="36" spans="4:12" ht="44.25" customHeight="1"/>
  </sheetData>
  <mergeCells count="5">
    <mergeCell ref="F25:K25"/>
    <mergeCell ref="E27:K27"/>
    <mergeCell ref="F29:K29"/>
    <mergeCell ref="E33:K33"/>
    <mergeCell ref="E35:K3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3"/>
  <sheetViews>
    <sheetView tabSelected="1" workbookViewId="0">
      <pane xSplit="1" ySplit="4" topLeftCell="I5" activePane="bottomRight" state="frozen"/>
      <selection pane="topRight" activeCell="B1" sqref="B1"/>
      <selection pane="bottomLeft" activeCell="A5" sqref="A5"/>
      <selection pane="bottomRight" activeCell="Z77" sqref="Z77"/>
    </sheetView>
  </sheetViews>
  <sheetFormatPr defaultRowHeight="15"/>
  <cols>
    <col min="1" max="1" width="44.5703125" customWidth="1"/>
    <col min="2" max="2" width="12.7109375" customWidth="1"/>
    <col min="3" max="3" width="5.7109375" bestFit="1" customWidth="1"/>
    <col min="4" max="4" width="10.5703125" style="302" bestFit="1" customWidth="1"/>
    <col min="5" max="5" width="12" customWidth="1"/>
    <col min="8" max="8" width="10.28515625" customWidth="1"/>
    <col min="9" max="9" width="13.42578125" bestFit="1" customWidth="1"/>
    <col min="10" max="10" width="17.5703125" bestFit="1" customWidth="1"/>
    <col min="11" max="11" width="6.28515625" bestFit="1" customWidth="1"/>
    <col min="12" max="12" width="6.42578125" customWidth="1"/>
    <col min="13" max="13" width="10.7109375" bestFit="1" customWidth="1"/>
    <col min="14" max="15" width="11.28515625" customWidth="1"/>
    <col min="16" max="16" width="11.85546875" customWidth="1"/>
    <col min="17" max="17" width="11.42578125" customWidth="1"/>
    <col min="18" max="22" width="10.7109375" customWidth="1"/>
    <col min="26" max="26" width="10.5703125" bestFit="1" customWidth="1"/>
  </cols>
  <sheetData>
    <row r="1" spans="1:23" ht="15.75" thickBot="1">
      <c r="A1" t="s">
        <v>463</v>
      </c>
    </row>
    <row r="2" spans="1:23">
      <c r="E2" s="558" t="s">
        <v>592</v>
      </c>
      <c r="F2" s="558"/>
      <c r="G2" s="558"/>
      <c r="H2" s="558"/>
      <c r="I2" s="303"/>
      <c r="L2" s="462"/>
      <c r="M2" s="560" t="s">
        <v>591</v>
      </c>
      <c r="N2" s="561"/>
      <c r="O2" s="562"/>
      <c r="P2" s="560" t="s">
        <v>590</v>
      </c>
      <c r="Q2" s="561"/>
      <c r="R2" s="561"/>
      <c r="S2" s="561"/>
      <c r="T2" s="561"/>
      <c r="U2" s="562"/>
      <c r="V2" s="501" t="s">
        <v>595</v>
      </c>
    </row>
    <row r="3" spans="1:23">
      <c r="A3" s="1"/>
      <c r="B3" s="436"/>
      <c r="C3" s="438"/>
      <c r="D3" s="442" t="s">
        <v>467</v>
      </c>
      <c r="E3" s="440"/>
      <c r="F3" s="436"/>
      <c r="G3" s="436"/>
      <c r="H3" s="436"/>
      <c r="I3" s="436"/>
      <c r="J3" s="436"/>
      <c r="K3" s="444" t="s">
        <v>593</v>
      </c>
      <c r="L3" s="444" t="s">
        <v>594</v>
      </c>
      <c r="M3" s="485" t="s">
        <v>580</v>
      </c>
      <c r="N3" s="446" t="s">
        <v>580</v>
      </c>
      <c r="O3" s="486" t="s">
        <v>535</v>
      </c>
      <c r="P3" s="485" t="s">
        <v>580</v>
      </c>
      <c r="Q3" s="446" t="s">
        <v>580</v>
      </c>
      <c r="R3" s="446" t="s">
        <v>535</v>
      </c>
      <c r="S3" s="446" t="s">
        <v>536</v>
      </c>
      <c r="T3" s="446" t="s">
        <v>589</v>
      </c>
      <c r="U3" s="486"/>
      <c r="V3" s="502" t="s">
        <v>596</v>
      </c>
    </row>
    <row r="4" spans="1:23">
      <c r="A4" s="1" t="s">
        <v>282</v>
      </c>
      <c r="B4" s="437" t="s">
        <v>469</v>
      </c>
      <c r="C4" s="439" t="s">
        <v>464</v>
      </c>
      <c r="D4" s="443" t="s">
        <v>174</v>
      </c>
      <c r="E4" s="441" t="s">
        <v>468</v>
      </c>
      <c r="F4" s="437" t="s">
        <v>519</v>
      </c>
      <c r="G4" s="437" t="s">
        <v>476</v>
      </c>
      <c r="H4" s="437" t="s">
        <v>520</v>
      </c>
      <c r="I4" s="437" t="s">
        <v>518</v>
      </c>
      <c r="J4" s="437" t="s">
        <v>83</v>
      </c>
      <c r="K4" s="481" t="s">
        <v>584</v>
      </c>
      <c r="L4" s="481" t="s">
        <v>584</v>
      </c>
      <c r="M4" s="485" t="s">
        <v>588</v>
      </c>
      <c r="N4" s="435" t="s">
        <v>585</v>
      </c>
      <c r="O4" s="487" t="s">
        <v>588</v>
      </c>
      <c r="P4" s="485" t="s">
        <v>588</v>
      </c>
      <c r="Q4" s="435" t="s">
        <v>585</v>
      </c>
      <c r="R4" s="435" t="s">
        <v>588</v>
      </c>
      <c r="S4" s="435" t="s">
        <v>588</v>
      </c>
      <c r="T4" s="435" t="s">
        <v>585</v>
      </c>
      <c r="U4" s="487" t="s">
        <v>586</v>
      </c>
      <c r="V4" s="503" t="s">
        <v>597</v>
      </c>
    </row>
    <row r="5" spans="1:23">
      <c r="A5" s="470" t="s">
        <v>546</v>
      </c>
      <c r="B5" s="61"/>
      <c r="C5" s="61"/>
      <c r="D5" s="471"/>
      <c r="E5" s="471"/>
      <c r="F5" s="471"/>
      <c r="G5" s="472"/>
      <c r="H5" s="472"/>
      <c r="I5" s="473"/>
      <c r="J5" s="61"/>
      <c r="K5" s="433"/>
      <c r="L5" s="433"/>
      <c r="M5" s="488"/>
      <c r="N5" s="61"/>
      <c r="O5" s="489"/>
      <c r="P5" s="504"/>
      <c r="Q5" s="472"/>
      <c r="R5" s="474"/>
      <c r="S5" s="474"/>
      <c r="T5" s="472"/>
      <c r="U5" s="497"/>
      <c r="V5" s="469"/>
    </row>
    <row r="6" spans="1:23">
      <c r="A6" s="464" t="s">
        <v>387</v>
      </c>
      <c r="B6" s="464" t="s">
        <v>466</v>
      </c>
      <c r="C6" s="463">
        <v>15</v>
      </c>
      <c r="D6" s="465">
        <f>23.85/15</f>
        <v>1.59</v>
      </c>
      <c r="E6" s="466">
        <f>C6*D6</f>
        <v>23.85</v>
      </c>
      <c r="F6" s="466">
        <v>1.91</v>
      </c>
      <c r="G6" s="467">
        <v>0</v>
      </c>
      <c r="H6" s="467">
        <f>E6+F6+G6</f>
        <v>25.76</v>
      </c>
      <c r="I6" s="468">
        <v>1591</v>
      </c>
      <c r="J6" s="463" t="s">
        <v>501</v>
      </c>
      <c r="K6" s="482">
        <v>1</v>
      </c>
      <c r="L6" s="483"/>
      <c r="M6" s="490"/>
      <c r="N6" s="467">
        <f>IF(K6=1,H6*L6,0)</f>
        <v>0</v>
      </c>
      <c r="O6" s="491"/>
      <c r="P6" s="505">
        <v>41624</v>
      </c>
      <c r="Q6" s="448">
        <f>IF(K6=1,H6-(L6*H6),0)</f>
        <v>25.76</v>
      </c>
      <c r="R6" s="475">
        <v>41624</v>
      </c>
      <c r="S6" s="475">
        <v>41624</v>
      </c>
      <c r="T6" s="448">
        <v>25.76</v>
      </c>
      <c r="U6" s="493">
        <f>Q6-T6</f>
        <v>0</v>
      </c>
      <c r="V6" s="469"/>
    </row>
    <row r="7" spans="1:23">
      <c r="A7" s="5" t="s">
        <v>392</v>
      </c>
      <c r="B7" s="5" t="s">
        <v>470</v>
      </c>
      <c r="C7" s="5">
        <v>1</v>
      </c>
      <c r="D7" s="447">
        <v>23</v>
      </c>
      <c r="E7" s="37">
        <f t="shared" ref="E7:E76" si="0">C7*D7</f>
        <v>23</v>
      </c>
      <c r="F7" s="37">
        <f>E7*F6/E6</f>
        <v>1.8419287211740041</v>
      </c>
      <c r="G7" s="448"/>
      <c r="H7" s="467">
        <f t="shared" ref="H7:H22" si="1">E7+F7+G7</f>
        <v>24.841928721174003</v>
      </c>
      <c r="I7" s="449"/>
      <c r="J7" s="5"/>
      <c r="K7" s="432"/>
      <c r="L7" s="484"/>
      <c r="M7" s="492"/>
      <c r="N7" s="448">
        <f t="shared" ref="N7:N22" si="2">IF(K7=1,H7*L7,0)</f>
        <v>0</v>
      </c>
      <c r="O7" s="493"/>
      <c r="P7" s="492"/>
      <c r="Q7" s="448">
        <f t="shared" ref="Q7:Q22" si="3">IF(K7=1,H7-(L7*H7),0)</f>
        <v>0</v>
      </c>
      <c r="R7" s="5"/>
      <c r="S7" s="5"/>
      <c r="T7" s="448"/>
      <c r="U7" s="493">
        <f t="shared" ref="U7:U76" si="4">Q7-T7</f>
        <v>0</v>
      </c>
      <c r="V7" s="469"/>
    </row>
    <row r="8" spans="1:23">
      <c r="A8" s="5" t="s">
        <v>158</v>
      </c>
      <c r="B8" s="5" t="s">
        <v>471</v>
      </c>
      <c r="C8" s="450">
        <v>2</v>
      </c>
      <c r="D8" s="37">
        <v>9.25</v>
      </c>
      <c r="E8" s="37">
        <f t="shared" si="0"/>
        <v>18.5</v>
      </c>
      <c r="F8" s="37"/>
      <c r="G8" s="448">
        <v>6</v>
      </c>
      <c r="H8" s="467">
        <f t="shared" si="1"/>
        <v>24.5</v>
      </c>
      <c r="I8" s="451">
        <v>8574830</v>
      </c>
      <c r="J8" s="5" t="s">
        <v>474</v>
      </c>
      <c r="K8" s="432">
        <v>1</v>
      </c>
      <c r="L8" s="484">
        <v>1</v>
      </c>
      <c r="M8" s="494">
        <v>41626</v>
      </c>
      <c r="N8" s="448">
        <f t="shared" si="2"/>
        <v>24.5</v>
      </c>
      <c r="O8" s="495">
        <v>41648</v>
      </c>
      <c r="P8" s="505"/>
      <c r="Q8" s="448">
        <f t="shared" si="3"/>
        <v>0</v>
      </c>
      <c r="R8" s="475"/>
      <c r="S8" s="475"/>
      <c r="T8" s="448"/>
      <c r="U8" s="493">
        <f t="shared" si="4"/>
        <v>0</v>
      </c>
      <c r="V8" s="469"/>
      <c r="W8" s="35" t="s">
        <v>386</v>
      </c>
    </row>
    <row r="9" spans="1:23">
      <c r="A9" s="10" t="s">
        <v>473</v>
      </c>
      <c r="B9" s="5" t="s">
        <v>472</v>
      </c>
      <c r="C9" s="450">
        <v>2</v>
      </c>
      <c r="D9" s="37">
        <v>2.75</v>
      </c>
      <c r="E9" s="37">
        <f t="shared" si="0"/>
        <v>5.5</v>
      </c>
      <c r="F9" s="37"/>
      <c r="G9" s="448"/>
      <c r="H9" s="467">
        <f t="shared" si="1"/>
        <v>5.5</v>
      </c>
      <c r="I9" s="451">
        <v>8574830</v>
      </c>
      <c r="J9" s="5" t="s">
        <v>474</v>
      </c>
      <c r="K9" s="432">
        <v>1</v>
      </c>
      <c r="L9" s="484">
        <v>1</v>
      </c>
      <c r="M9" s="494">
        <v>41626</v>
      </c>
      <c r="N9" s="448">
        <f t="shared" si="2"/>
        <v>5.5</v>
      </c>
      <c r="O9" s="495">
        <v>41648</v>
      </c>
      <c r="P9" s="505"/>
      <c r="Q9" s="448">
        <f t="shared" si="3"/>
        <v>0</v>
      </c>
      <c r="R9" s="475"/>
      <c r="S9" s="475"/>
      <c r="T9" s="448"/>
      <c r="U9" s="493">
        <f t="shared" si="4"/>
        <v>0</v>
      </c>
      <c r="V9" s="469"/>
      <c r="W9" s="35" t="s">
        <v>386</v>
      </c>
    </row>
    <row r="10" spans="1:23">
      <c r="A10" s="10" t="s">
        <v>475</v>
      </c>
      <c r="B10" s="5" t="s">
        <v>500</v>
      </c>
      <c r="C10" s="450">
        <v>3</v>
      </c>
      <c r="D10" s="37">
        <v>13</v>
      </c>
      <c r="E10" s="37">
        <f t="shared" si="0"/>
        <v>39</v>
      </c>
      <c r="F10" s="37"/>
      <c r="G10" s="448"/>
      <c r="H10" s="467">
        <f t="shared" si="1"/>
        <v>39</v>
      </c>
      <c r="I10" s="452">
        <v>146270</v>
      </c>
      <c r="J10" s="5" t="s">
        <v>499</v>
      </c>
      <c r="K10" s="432">
        <v>1</v>
      </c>
      <c r="L10" s="484">
        <v>1</v>
      </c>
      <c r="M10" s="494">
        <v>41625</v>
      </c>
      <c r="N10" s="448">
        <f t="shared" si="2"/>
        <v>39</v>
      </c>
      <c r="O10" s="495">
        <v>41648</v>
      </c>
      <c r="P10" s="505"/>
      <c r="Q10" s="448">
        <f t="shared" si="3"/>
        <v>0</v>
      </c>
      <c r="R10" s="475"/>
      <c r="S10" s="475"/>
      <c r="T10" s="448"/>
      <c r="U10" s="493">
        <f t="shared" si="4"/>
        <v>0</v>
      </c>
      <c r="V10" s="469"/>
      <c r="W10" s="35" t="s">
        <v>498</v>
      </c>
    </row>
    <row r="11" spans="1:23">
      <c r="A11" s="5" t="s">
        <v>510</v>
      </c>
      <c r="B11" s="39">
        <v>1902</v>
      </c>
      <c r="C11" s="450">
        <v>1</v>
      </c>
      <c r="D11" s="37">
        <v>1.25</v>
      </c>
      <c r="E11" s="37">
        <f t="shared" ref="E11" si="5">C11*D11</f>
        <v>1.25</v>
      </c>
      <c r="F11" s="37"/>
      <c r="G11" s="448">
        <v>15.18</v>
      </c>
      <c r="H11" s="467">
        <f t="shared" si="1"/>
        <v>16.43</v>
      </c>
      <c r="I11" s="452">
        <v>146270</v>
      </c>
      <c r="J11" s="5" t="s">
        <v>499</v>
      </c>
      <c r="K11" s="432">
        <v>1</v>
      </c>
      <c r="L11" s="484">
        <v>1</v>
      </c>
      <c r="M11" s="494">
        <v>41625</v>
      </c>
      <c r="N11" s="448">
        <f t="shared" si="2"/>
        <v>16.43</v>
      </c>
      <c r="O11" s="495">
        <v>41648</v>
      </c>
      <c r="P11" s="505"/>
      <c r="Q11" s="448">
        <f t="shared" si="3"/>
        <v>0</v>
      </c>
      <c r="R11" s="475"/>
      <c r="S11" s="475"/>
      <c r="T11" s="448"/>
      <c r="U11" s="493">
        <f t="shared" si="4"/>
        <v>0</v>
      </c>
      <c r="V11" s="469"/>
      <c r="W11" s="35" t="s">
        <v>507</v>
      </c>
    </row>
    <row r="12" spans="1:23">
      <c r="A12" s="5" t="s">
        <v>509</v>
      </c>
      <c r="B12" s="39">
        <v>5135</v>
      </c>
      <c r="C12" s="450">
        <v>1</v>
      </c>
      <c r="D12" s="37">
        <v>2</v>
      </c>
      <c r="E12" s="37">
        <f>C12*D12</f>
        <v>2</v>
      </c>
      <c r="F12" s="37"/>
      <c r="G12" s="448"/>
      <c r="H12" s="467">
        <f t="shared" si="1"/>
        <v>2</v>
      </c>
      <c r="I12" s="452">
        <v>146270</v>
      </c>
      <c r="J12" s="5" t="s">
        <v>499</v>
      </c>
      <c r="K12" s="432">
        <v>1</v>
      </c>
      <c r="L12" s="484">
        <v>1</v>
      </c>
      <c r="M12" s="494">
        <v>41625</v>
      </c>
      <c r="N12" s="448">
        <f t="shared" si="2"/>
        <v>2</v>
      </c>
      <c r="O12" s="495">
        <v>41648</v>
      </c>
      <c r="P12" s="505"/>
      <c r="Q12" s="448">
        <f t="shared" si="3"/>
        <v>0</v>
      </c>
      <c r="R12" s="475"/>
      <c r="S12" s="475"/>
      <c r="T12" s="448"/>
      <c r="U12" s="493">
        <f t="shared" si="4"/>
        <v>0</v>
      </c>
      <c r="V12" s="469"/>
      <c r="W12" s="35" t="s">
        <v>508</v>
      </c>
    </row>
    <row r="13" spans="1:23">
      <c r="A13" s="5" t="s">
        <v>511</v>
      </c>
      <c r="B13" s="39">
        <v>2085</v>
      </c>
      <c r="C13" s="450">
        <v>1</v>
      </c>
      <c r="D13" s="37">
        <v>12</v>
      </c>
      <c r="E13" s="37">
        <f>C13*D13</f>
        <v>12</v>
      </c>
      <c r="F13" s="37"/>
      <c r="G13" s="448"/>
      <c r="H13" s="467">
        <f t="shared" si="1"/>
        <v>12</v>
      </c>
      <c r="I13" s="452">
        <v>146270</v>
      </c>
      <c r="J13" s="5" t="s">
        <v>499</v>
      </c>
      <c r="K13" s="432">
        <v>1</v>
      </c>
      <c r="L13" s="484">
        <v>1</v>
      </c>
      <c r="M13" s="494">
        <v>41625</v>
      </c>
      <c r="N13" s="448">
        <f t="shared" si="2"/>
        <v>12</v>
      </c>
      <c r="O13" s="495">
        <v>41648</v>
      </c>
      <c r="P13" s="505"/>
      <c r="Q13" s="448">
        <f t="shared" si="3"/>
        <v>0</v>
      </c>
      <c r="R13" s="475"/>
      <c r="S13" s="475"/>
      <c r="T13" s="448"/>
      <c r="U13" s="493">
        <f t="shared" si="4"/>
        <v>0</v>
      </c>
      <c r="V13" s="469"/>
      <c r="W13" s="35" t="s">
        <v>175</v>
      </c>
    </row>
    <row r="14" spans="1:23">
      <c r="A14" s="10" t="s">
        <v>605</v>
      </c>
      <c r="B14" s="10" t="s">
        <v>537</v>
      </c>
      <c r="C14" s="5">
        <v>1</v>
      </c>
      <c r="D14" s="37">
        <v>55.68</v>
      </c>
      <c r="E14" s="37">
        <f t="shared" ref="E14" si="6">C14*D14</f>
        <v>55.68</v>
      </c>
      <c r="F14" s="37">
        <v>4.87</v>
      </c>
      <c r="G14" s="448"/>
      <c r="H14" s="467">
        <f t="shared" ref="H14" si="7">E14+F14+G14</f>
        <v>60.55</v>
      </c>
      <c r="I14" s="453">
        <v>19258839</v>
      </c>
      <c r="J14" s="5" t="s">
        <v>537</v>
      </c>
      <c r="K14" s="432">
        <v>1</v>
      </c>
      <c r="L14" s="484"/>
      <c r="M14" s="492"/>
      <c r="N14" s="448">
        <f t="shared" ref="N14" si="8">IF(K14=1,H14*L14,0)</f>
        <v>0</v>
      </c>
      <c r="O14" s="495"/>
      <c r="P14" s="505">
        <v>41631</v>
      </c>
      <c r="Q14" s="448">
        <f t="shared" ref="Q14" si="9">IF(K14=1,H14-(L14*H14),0)</f>
        <v>60.55</v>
      </c>
      <c r="R14" s="475"/>
      <c r="S14" s="475"/>
      <c r="T14" s="448"/>
      <c r="U14" s="493">
        <f t="shared" ref="U14" si="10">Q14-T14</f>
        <v>60.55</v>
      </c>
      <c r="V14" s="469"/>
      <c r="W14" s="35" t="s">
        <v>477</v>
      </c>
    </row>
    <row r="15" spans="1:23">
      <c r="A15" s="10" t="s">
        <v>605</v>
      </c>
      <c r="B15" s="10" t="s">
        <v>537</v>
      </c>
      <c r="C15" s="5">
        <v>1</v>
      </c>
      <c r="D15" s="37">
        <v>28.92</v>
      </c>
      <c r="E15" s="37">
        <f t="shared" si="0"/>
        <v>28.92</v>
      </c>
      <c r="F15" s="37">
        <v>2.6</v>
      </c>
      <c r="G15" s="448"/>
      <c r="H15" s="467">
        <f t="shared" si="1"/>
        <v>31.520000000000003</v>
      </c>
      <c r="I15" s="453">
        <v>16869700</v>
      </c>
      <c r="J15" s="5" t="s">
        <v>537</v>
      </c>
      <c r="K15" s="432">
        <v>1</v>
      </c>
      <c r="L15" s="484"/>
      <c r="M15" s="492"/>
      <c r="N15" s="448">
        <f t="shared" si="2"/>
        <v>0</v>
      </c>
      <c r="O15" s="495"/>
      <c r="P15" s="505">
        <v>41631</v>
      </c>
      <c r="Q15" s="448">
        <f t="shared" si="3"/>
        <v>31.520000000000003</v>
      </c>
      <c r="R15" s="475"/>
      <c r="S15" s="475"/>
      <c r="T15" s="448"/>
      <c r="U15" s="493">
        <f t="shared" si="4"/>
        <v>31.520000000000003</v>
      </c>
      <c r="V15" s="469"/>
      <c r="W15" s="35" t="s">
        <v>477</v>
      </c>
    </row>
    <row r="16" spans="1:23">
      <c r="A16" s="10" t="s">
        <v>478</v>
      </c>
      <c r="B16" s="5" t="s">
        <v>479</v>
      </c>
      <c r="C16" s="450">
        <v>2</v>
      </c>
      <c r="D16" s="37">
        <v>8.99</v>
      </c>
      <c r="E16" s="37">
        <f t="shared" si="0"/>
        <v>17.98</v>
      </c>
      <c r="F16" s="37">
        <v>1.35</v>
      </c>
      <c r="G16" s="448">
        <v>5.6</v>
      </c>
      <c r="H16" s="467">
        <f t="shared" si="1"/>
        <v>24.93</v>
      </c>
      <c r="I16" s="454">
        <v>6716859</v>
      </c>
      <c r="J16" s="5" t="s">
        <v>497</v>
      </c>
      <c r="K16" s="432">
        <v>1</v>
      </c>
      <c r="L16" s="484">
        <v>1</v>
      </c>
      <c r="M16" s="496">
        <v>41991</v>
      </c>
      <c r="N16" s="448">
        <f t="shared" si="2"/>
        <v>24.93</v>
      </c>
      <c r="O16" s="495">
        <v>41648</v>
      </c>
      <c r="P16" s="505"/>
      <c r="Q16" s="448">
        <f t="shared" si="3"/>
        <v>0</v>
      </c>
      <c r="R16" s="475"/>
      <c r="S16" s="475"/>
      <c r="T16" s="448"/>
      <c r="U16" s="493">
        <f t="shared" si="4"/>
        <v>0</v>
      </c>
      <c r="V16" s="469"/>
      <c r="W16" s="35" t="s">
        <v>385</v>
      </c>
    </row>
    <row r="17" spans="1:27">
      <c r="A17" s="455" t="s">
        <v>492</v>
      </c>
      <c r="B17" s="5" t="s">
        <v>493</v>
      </c>
      <c r="C17" s="450">
        <v>8</v>
      </c>
      <c r="D17" s="37">
        <v>7.99</v>
      </c>
      <c r="E17" s="37">
        <f t="shared" si="0"/>
        <v>63.92</v>
      </c>
      <c r="F17" s="37"/>
      <c r="G17" s="448"/>
      <c r="H17" s="467">
        <f t="shared" si="1"/>
        <v>63.92</v>
      </c>
      <c r="I17" s="449"/>
      <c r="J17" s="5" t="s">
        <v>496</v>
      </c>
      <c r="K17" s="432">
        <v>1</v>
      </c>
      <c r="L17" s="484">
        <v>1</v>
      </c>
      <c r="M17" s="494">
        <v>41626</v>
      </c>
      <c r="N17" s="448">
        <f t="shared" si="2"/>
        <v>63.92</v>
      </c>
      <c r="O17" s="495">
        <v>41648</v>
      </c>
      <c r="P17" s="505"/>
      <c r="Q17" s="448">
        <f t="shared" si="3"/>
        <v>0</v>
      </c>
      <c r="R17" s="475"/>
      <c r="S17" s="475"/>
      <c r="T17" s="448"/>
      <c r="U17" s="493">
        <f t="shared" si="4"/>
        <v>0</v>
      </c>
      <c r="V17" s="469"/>
      <c r="W17" s="35" t="s">
        <v>494</v>
      </c>
    </row>
    <row r="18" spans="1:27">
      <c r="A18" s="10" t="s">
        <v>517</v>
      </c>
      <c r="B18" s="5" t="s">
        <v>516</v>
      </c>
      <c r="C18" s="5">
        <v>2</v>
      </c>
      <c r="D18" s="37">
        <v>119</v>
      </c>
      <c r="E18" s="37">
        <f t="shared" si="0"/>
        <v>238</v>
      </c>
      <c r="F18" s="37"/>
      <c r="G18" s="448"/>
      <c r="H18" s="467">
        <f t="shared" si="1"/>
        <v>238</v>
      </c>
      <c r="I18" s="449"/>
      <c r="J18" s="5" t="s">
        <v>505</v>
      </c>
      <c r="K18" s="432"/>
      <c r="L18" s="484"/>
      <c r="M18" s="492"/>
      <c r="N18" s="448">
        <f t="shared" si="2"/>
        <v>0</v>
      </c>
      <c r="O18" s="493"/>
      <c r="P18" s="505"/>
      <c r="Q18" s="448">
        <f t="shared" si="3"/>
        <v>0</v>
      </c>
      <c r="R18" s="475"/>
      <c r="S18" s="475"/>
      <c r="T18" s="448"/>
      <c r="U18" s="493">
        <f t="shared" si="4"/>
        <v>0</v>
      </c>
      <c r="V18" s="469"/>
      <c r="W18" s="35" t="s">
        <v>515</v>
      </c>
    </row>
    <row r="19" spans="1:27">
      <c r="A19" s="10" t="s">
        <v>610</v>
      </c>
      <c r="B19" s="456"/>
      <c r="C19" s="456">
        <v>1</v>
      </c>
      <c r="D19" s="37"/>
      <c r="E19" s="37">
        <f t="shared" ref="E19:E21" si="11">C19*D19</f>
        <v>0</v>
      </c>
      <c r="F19" s="37"/>
      <c r="G19" s="448"/>
      <c r="H19" s="467">
        <f t="shared" ref="H19:H21" si="12">E19+F19+G19</f>
        <v>0</v>
      </c>
      <c r="I19" s="449"/>
      <c r="J19" s="5" t="s">
        <v>611</v>
      </c>
      <c r="K19" s="434"/>
      <c r="L19" s="484"/>
      <c r="M19" s="492"/>
      <c r="N19" s="448">
        <f t="shared" ref="N19:N21" si="13">IF(K19=1,H19*L19,0)</f>
        <v>0</v>
      </c>
      <c r="O19" s="493"/>
      <c r="P19" s="505"/>
      <c r="Q19" s="448">
        <f t="shared" ref="Q19:Q21" si="14">IF(K19=1,H19-(L19*H19),0)</f>
        <v>0</v>
      </c>
      <c r="R19" s="475"/>
      <c r="S19" s="475"/>
      <c r="T19" s="448"/>
      <c r="U19" s="493">
        <f t="shared" ref="U19:U21" si="15">Q19-T19</f>
        <v>0</v>
      </c>
      <c r="V19" s="469"/>
      <c r="W19" s="35" t="s">
        <v>514</v>
      </c>
    </row>
    <row r="20" spans="1:27">
      <c r="A20" s="10" t="s">
        <v>630</v>
      </c>
      <c r="B20" s="456"/>
      <c r="C20" s="456">
        <v>50</v>
      </c>
      <c r="D20" s="509"/>
      <c r="E20" s="509">
        <f t="shared" ref="E20" si="16">C20*D20</f>
        <v>0</v>
      </c>
      <c r="F20" s="509"/>
      <c r="G20" s="510"/>
      <c r="H20" s="511">
        <f t="shared" ref="H20" si="17">E20+F20+G20</f>
        <v>0</v>
      </c>
      <c r="I20" s="512"/>
      <c r="J20" s="34" t="s">
        <v>621</v>
      </c>
      <c r="K20" s="515"/>
      <c r="L20" s="484"/>
      <c r="M20" s="492"/>
      <c r="N20" s="448">
        <f t="shared" ref="N20" si="18">IF(K20=1,H20*L20,0)</f>
        <v>0</v>
      </c>
      <c r="O20" s="493"/>
      <c r="P20" s="505"/>
      <c r="Q20" s="448">
        <f t="shared" ref="Q20" si="19">IF(K20=1,H20-(L20*H20),0)</f>
        <v>0</v>
      </c>
      <c r="R20" s="475"/>
      <c r="S20" s="475"/>
      <c r="T20" s="448"/>
      <c r="U20" s="493">
        <f t="shared" ref="U20" si="20">Q20-T20</f>
        <v>0</v>
      </c>
      <c r="V20" s="469"/>
      <c r="W20" s="35" t="s">
        <v>514</v>
      </c>
    </row>
    <row r="21" spans="1:27">
      <c r="A21" s="10" t="s">
        <v>629</v>
      </c>
      <c r="B21" s="456"/>
      <c r="C21" s="456">
        <v>50</v>
      </c>
      <c r="D21" s="509"/>
      <c r="E21" s="509">
        <f t="shared" si="11"/>
        <v>0</v>
      </c>
      <c r="F21" s="509"/>
      <c r="G21" s="510"/>
      <c r="H21" s="511">
        <f t="shared" si="12"/>
        <v>0</v>
      </c>
      <c r="I21" s="512"/>
      <c r="J21" s="34" t="s">
        <v>621</v>
      </c>
      <c r="K21" s="515"/>
      <c r="L21" s="484"/>
      <c r="M21" s="492"/>
      <c r="N21" s="448">
        <f t="shared" si="13"/>
        <v>0</v>
      </c>
      <c r="O21" s="493"/>
      <c r="P21" s="505"/>
      <c r="Q21" s="448">
        <f t="shared" si="14"/>
        <v>0</v>
      </c>
      <c r="R21" s="475"/>
      <c r="S21" s="475"/>
      <c r="T21" s="448"/>
      <c r="U21" s="493">
        <f t="shared" si="15"/>
        <v>0</v>
      </c>
      <c r="V21" s="469"/>
      <c r="W21" s="35" t="s">
        <v>514</v>
      </c>
    </row>
    <row r="22" spans="1:27">
      <c r="A22" s="10" t="s">
        <v>619</v>
      </c>
      <c r="B22" s="456"/>
      <c r="C22" s="456">
        <v>20</v>
      </c>
      <c r="D22" s="509"/>
      <c r="E22" s="509">
        <f t="shared" si="0"/>
        <v>0</v>
      </c>
      <c r="F22" s="509"/>
      <c r="G22" s="510"/>
      <c r="H22" s="511">
        <f t="shared" si="1"/>
        <v>0</v>
      </c>
      <c r="I22" s="512"/>
      <c r="J22" s="34" t="s">
        <v>621</v>
      </c>
      <c r="K22" s="432"/>
      <c r="L22" s="484"/>
      <c r="M22" s="492"/>
      <c r="N22" s="448">
        <f t="shared" si="2"/>
        <v>0</v>
      </c>
      <c r="O22" s="493"/>
      <c r="P22" s="505"/>
      <c r="Q22" s="448">
        <f t="shared" si="3"/>
        <v>0</v>
      </c>
      <c r="R22" s="475"/>
      <c r="S22" s="475"/>
      <c r="T22" s="448"/>
      <c r="U22" s="493">
        <f t="shared" si="4"/>
        <v>0</v>
      </c>
      <c r="V22" s="469"/>
      <c r="W22" s="35" t="s">
        <v>514</v>
      </c>
    </row>
    <row r="23" spans="1:27">
      <c r="A23" s="470" t="s">
        <v>547</v>
      </c>
      <c r="B23" s="479"/>
      <c r="C23" s="480"/>
      <c r="D23" s="471"/>
      <c r="E23" s="471"/>
      <c r="F23" s="471"/>
      <c r="G23" s="472"/>
      <c r="H23" s="472"/>
      <c r="I23" s="473"/>
      <c r="J23" s="61"/>
      <c r="K23" s="433"/>
      <c r="L23" s="433"/>
      <c r="M23" s="488"/>
      <c r="N23" s="472"/>
      <c r="O23" s="497"/>
      <c r="P23" s="504"/>
      <c r="Q23" s="472"/>
      <c r="R23" s="474"/>
      <c r="S23" s="474"/>
      <c r="T23" s="472"/>
      <c r="U23" s="497"/>
      <c r="V23" s="469"/>
      <c r="W23" s="35"/>
    </row>
    <row r="24" spans="1:27">
      <c r="A24" s="5" t="s">
        <v>581</v>
      </c>
      <c r="B24" s="463" t="s">
        <v>582</v>
      </c>
      <c r="C24" s="476">
        <v>1</v>
      </c>
      <c r="D24" s="466">
        <v>24.98</v>
      </c>
      <c r="E24" s="466">
        <f t="shared" ref="E24:E30" si="21">C24*D24</f>
        <v>24.98</v>
      </c>
      <c r="F24" s="466">
        <v>2</v>
      </c>
      <c r="G24" s="467"/>
      <c r="H24" s="467">
        <f t="shared" ref="H24" si="22">E24+F24+G24</f>
        <v>26.98</v>
      </c>
      <c r="I24" s="477"/>
      <c r="J24" s="463" t="s">
        <v>608</v>
      </c>
      <c r="K24" s="482">
        <v>1</v>
      </c>
      <c r="L24" s="483"/>
      <c r="M24" s="490"/>
      <c r="N24" s="467">
        <f t="shared" ref="N24" si="23">IF(K24=1,H24*L24,0)</f>
        <v>0</v>
      </c>
      <c r="O24" s="491"/>
      <c r="P24" s="506">
        <v>41615</v>
      </c>
      <c r="Q24" s="448">
        <f t="shared" ref="Q24" si="24">IF(K24=1,H24-(L24*H24),0)</f>
        <v>26.98</v>
      </c>
      <c r="R24" s="478">
        <v>41648</v>
      </c>
      <c r="S24" s="478"/>
      <c r="T24" s="467"/>
      <c r="U24" s="491">
        <f t="shared" ref="U24" si="25">Q24-T24</f>
        <v>26.98</v>
      </c>
      <c r="V24" s="469"/>
      <c r="W24" s="35"/>
    </row>
    <row r="25" spans="1:27">
      <c r="A25" s="5" t="s">
        <v>581</v>
      </c>
      <c r="B25" s="463" t="s">
        <v>582</v>
      </c>
      <c r="C25" s="476">
        <v>1</v>
      </c>
      <c r="D25" s="466">
        <v>8.7899999999999991</v>
      </c>
      <c r="E25" s="466">
        <f t="shared" si="21"/>
        <v>8.7899999999999991</v>
      </c>
      <c r="F25" s="466"/>
      <c r="G25" s="467"/>
      <c r="H25" s="467">
        <f t="shared" ref="H25" si="26">E25+F25+G25</f>
        <v>8.7899999999999991</v>
      </c>
      <c r="I25" s="477"/>
      <c r="J25" s="463" t="s">
        <v>505</v>
      </c>
      <c r="K25" s="482">
        <v>1</v>
      </c>
      <c r="L25" s="483"/>
      <c r="M25" s="490"/>
      <c r="N25" s="467">
        <f t="shared" ref="N25" si="27">IF(K25=1,H25*L25,0)</f>
        <v>0</v>
      </c>
      <c r="O25" s="491"/>
      <c r="P25" s="506">
        <v>41615</v>
      </c>
      <c r="Q25" s="448">
        <f t="shared" ref="Q25" si="28">IF(K25=1,H25-(L25*H25),0)</f>
        <v>8.7899999999999991</v>
      </c>
      <c r="R25" s="478">
        <v>41648</v>
      </c>
      <c r="S25" s="478"/>
      <c r="T25" s="467"/>
      <c r="U25" s="491">
        <f t="shared" ref="U25" si="29">Q25-T25</f>
        <v>8.7899999999999991</v>
      </c>
      <c r="V25" s="469"/>
      <c r="W25" s="35"/>
    </row>
    <row r="26" spans="1:27">
      <c r="A26" s="5" t="s">
        <v>581</v>
      </c>
      <c r="B26" s="463" t="s">
        <v>582</v>
      </c>
      <c r="C26" s="476">
        <v>1</v>
      </c>
      <c r="D26" s="466">
        <v>83.7</v>
      </c>
      <c r="E26" s="466">
        <f t="shared" si="21"/>
        <v>83.7</v>
      </c>
      <c r="F26" s="466"/>
      <c r="G26" s="467">
        <v>6.7</v>
      </c>
      <c r="H26" s="467">
        <f t="shared" ref="H26:H50" si="30">E26+F26+G26</f>
        <v>90.4</v>
      </c>
      <c r="I26" s="477"/>
      <c r="J26" s="463" t="s">
        <v>583</v>
      </c>
      <c r="K26" s="482">
        <v>1</v>
      </c>
      <c r="L26" s="483"/>
      <c r="M26" s="490"/>
      <c r="N26" s="467">
        <f t="shared" ref="N26:N50" si="31">IF(K26=1,H26*L26,0)</f>
        <v>0</v>
      </c>
      <c r="O26" s="491"/>
      <c r="P26" s="506">
        <v>41615</v>
      </c>
      <c r="Q26" s="448">
        <f t="shared" ref="Q26:Q50" si="32">IF(K26=1,H26-(L26*H26),0)</f>
        <v>90.4</v>
      </c>
      <c r="R26" s="478">
        <v>41648</v>
      </c>
      <c r="S26" s="478">
        <v>41615</v>
      </c>
      <c r="T26" s="467">
        <v>90.4</v>
      </c>
      <c r="U26" s="491">
        <f t="shared" si="4"/>
        <v>0</v>
      </c>
      <c r="V26" s="469"/>
      <c r="W26" s="35"/>
    </row>
    <row r="27" spans="1:27">
      <c r="A27" s="5" t="s">
        <v>581</v>
      </c>
      <c r="B27" s="463" t="s">
        <v>582</v>
      </c>
      <c r="C27" s="476">
        <v>1</v>
      </c>
      <c r="D27" s="466">
        <v>146.88</v>
      </c>
      <c r="E27" s="466">
        <f t="shared" si="21"/>
        <v>146.88</v>
      </c>
      <c r="F27" s="466"/>
      <c r="G27" s="467"/>
      <c r="H27" s="467">
        <f t="shared" ref="H27:H28" si="33">E27+F27+G27</f>
        <v>146.88</v>
      </c>
      <c r="I27" s="477"/>
      <c r="J27" s="463" t="s">
        <v>604</v>
      </c>
      <c r="K27" s="482">
        <v>1</v>
      </c>
      <c r="L27" s="483">
        <v>1</v>
      </c>
      <c r="M27" s="490"/>
      <c r="N27" s="467">
        <f t="shared" ref="N27:N28" si="34">IF(K27=1,H27*L27,0)</f>
        <v>146.88</v>
      </c>
      <c r="O27" s="478">
        <v>41648</v>
      </c>
      <c r="P27" s="506">
        <v>41615</v>
      </c>
      <c r="Q27" s="448">
        <f t="shared" ref="Q27:Q28" si="35">IF(K27=1,H27-(L27*H27),0)</f>
        <v>0</v>
      </c>
      <c r="R27" s="478"/>
      <c r="S27" s="478"/>
      <c r="T27" s="467"/>
      <c r="U27" s="491">
        <f t="shared" ref="U27:U28" si="36">Q27-T27</f>
        <v>0</v>
      </c>
      <c r="V27" s="469"/>
      <c r="W27" s="35"/>
    </row>
    <row r="28" spans="1:27">
      <c r="A28" s="5" t="s">
        <v>598</v>
      </c>
      <c r="B28" s="463" t="s">
        <v>582</v>
      </c>
      <c r="C28" s="476">
        <v>1</v>
      </c>
      <c r="D28" s="466">
        <v>24.54</v>
      </c>
      <c r="E28" s="466">
        <f t="shared" si="21"/>
        <v>24.54</v>
      </c>
      <c r="F28" s="466">
        <v>1.96</v>
      </c>
      <c r="G28" s="467"/>
      <c r="H28" s="467">
        <f t="shared" si="33"/>
        <v>26.5</v>
      </c>
      <c r="I28" s="477"/>
      <c r="J28" s="463" t="s">
        <v>583</v>
      </c>
      <c r="K28" s="482">
        <v>1</v>
      </c>
      <c r="L28" s="483"/>
      <c r="M28" s="490"/>
      <c r="N28" s="467">
        <f t="shared" si="34"/>
        <v>0</v>
      </c>
      <c r="O28" s="491"/>
      <c r="P28" s="506">
        <v>41615</v>
      </c>
      <c r="Q28" s="448">
        <f t="shared" si="35"/>
        <v>26.5</v>
      </c>
      <c r="R28" s="478">
        <v>41648</v>
      </c>
      <c r="S28" s="478"/>
      <c r="T28" s="467"/>
      <c r="U28" s="491">
        <f t="shared" si="36"/>
        <v>26.5</v>
      </c>
      <c r="V28" s="469"/>
      <c r="W28" s="35"/>
    </row>
    <row r="29" spans="1:27">
      <c r="A29" s="5" t="s">
        <v>523</v>
      </c>
      <c r="B29" s="5"/>
      <c r="C29" s="450">
        <v>20</v>
      </c>
      <c r="D29" s="37">
        <v>2.85</v>
      </c>
      <c r="E29" s="37">
        <f t="shared" si="21"/>
        <v>57</v>
      </c>
      <c r="F29" s="37"/>
      <c r="G29" s="448">
        <f>90.72-57-27</f>
        <v>6.7199999999999989</v>
      </c>
      <c r="H29" s="467">
        <f t="shared" si="30"/>
        <v>63.72</v>
      </c>
      <c r="I29" s="449"/>
      <c r="J29" s="5" t="s">
        <v>521</v>
      </c>
      <c r="K29" s="432">
        <v>1</v>
      </c>
      <c r="L29" s="484">
        <v>1</v>
      </c>
      <c r="M29" s="494">
        <v>41626</v>
      </c>
      <c r="N29" s="448">
        <f t="shared" si="31"/>
        <v>63.72</v>
      </c>
      <c r="O29" s="495">
        <v>41648</v>
      </c>
      <c r="P29" s="505"/>
      <c r="Q29" s="448">
        <f t="shared" si="32"/>
        <v>0</v>
      </c>
      <c r="R29" s="475"/>
      <c r="S29" s="475"/>
      <c r="T29" s="448"/>
      <c r="U29" s="493">
        <f t="shared" si="4"/>
        <v>0</v>
      </c>
      <c r="V29" s="469"/>
      <c r="W29" s="35"/>
    </row>
    <row r="30" spans="1:27">
      <c r="A30" s="5" t="s">
        <v>522</v>
      </c>
      <c r="B30" s="5"/>
      <c r="C30" s="450">
        <v>3</v>
      </c>
      <c r="D30" s="37">
        <v>9</v>
      </c>
      <c r="E30" s="37">
        <f t="shared" si="21"/>
        <v>27</v>
      </c>
      <c r="F30" s="37"/>
      <c r="G30" s="448"/>
      <c r="H30" s="467">
        <f t="shared" si="30"/>
        <v>27</v>
      </c>
      <c r="I30" s="449"/>
      <c r="J30" s="5" t="s">
        <v>521</v>
      </c>
      <c r="K30" s="432">
        <v>1</v>
      </c>
      <c r="L30" s="484">
        <v>1</v>
      </c>
      <c r="M30" s="494">
        <v>41626</v>
      </c>
      <c r="N30" s="448">
        <f t="shared" si="31"/>
        <v>27</v>
      </c>
      <c r="O30" s="495">
        <v>41648</v>
      </c>
      <c r="P30" s="505"/>
      <c r="Q30" s="448">
        <f t="shared" si="32"/>
        <v>0</v>
      </c>
      <c r="R30" s="475"/>
      <c r="S30" s="475"/>
      <c r="T30" s="448"/>
      <c r="U30" s="493">
        <f t="shared" si="4"/>
        <v>0</v>
      </c>
      <c r="V30" s="469"/>
    </row>
    <row r="31" spans="1:27">
      <c r="A31" s="10" t="s">
        <v>561</v>
      </c>
      <c r="B31" s="5" t="s">
        <v>560</v>
      </c>
      <c r="C31" s="5">
        <v>8</v>
      </c>
      <c r="D31" s="37">
        <v>22.52</v>
      </c>
      <c r="E31" s="37">
        <f t="shared" ref="E31:E45" si="37">C31*D31</f>
        <v>180.16</v>
      </c>
      <c r="F31" s="37"/>
      <c r="G31" s="448"/>
      <c r="H31" s="467">
        <f t="shared" si="30"/>
        <v>180.16</v>
      </c>
      <c r="I31" s="449"/>
      <c r="J31" s="5" t="s">
        <v>495</v>
      </c>
      <c r="K31" s="24">
        <v>1</v>
      </c>
      <c r="L31" s="484">
        <v>1</v>
      </c>
      <c r="M31" s="492"/>
      <c r="N31" s="448">
        <f t="shared" si="31"/>
        <v>180.16</v>
      </c>
      <c r="O31" s="513" t="s">
        <v>620</v>
      </c>
      <c r="P31" s="505"/>
      <c r="Q31" s="448">
        <f t="shared" si="32"/>
        <v>0</v>
      </c>
      <c r="R31" s="475"/>
      <c r="S31" s="475"/>
      <c r="T31" s="448"/>
      <c r="U31" s="493">
        <f t="shared" si="4"/>
        <v>0</v>
      </c>
      <c r="V31" s="469"/>
      <c r="W31" s="35" t="s">
        <v>562</v>
      </c>
    </row>
    <row r="32" spans="1:27">
      <c r="A32" s="10" t="s">
        <v>565</v>
      </c>
      <c r="B32" s="5" t="s">
        <v>563</v>
      </c>
      <c r="C32" s="5">
        <v>4</v>
      </c>
      <c r="D32" s="458">
        <v>64.25</v>
      </c>
      <c r="E32" s="37">
        <f t="shared" si="37"/>
        <v>257</v>
      </c>
      <c r="F32" s="37"/>
      <c r="G32" s="448"/>
      <c r="H32" s="467">
        <f t="shared" si="30"/>
        <v>257</v>
      </c>
      <c r="I32" s="449"/>
      <c r="J32" s="5" t="s">
        <v>495</v>
      </c>
      <c r="K32" s="24">
        <v>1</v>
      </c>
      <c r="L32" s="484">
        <v>1</v>
      </c>
      <c r="M32" s="492"/>
      <c r="N32" s="448">
        <f t="shared" si="31"/>
        <v>257</v>
      </c>
      <c r="O32" s="513" t="s">
        <v>620</v>
      </c>
      <c r="P32" s="505"/>
      <c r="Q32" s="448">
        <f t="shared" si="32"/>
        <v>0</v>
      </c>
      <c r="R32" s="475"/>
      <c r="S32" s="475"/>
      <c r="T32" s="448"/>
      <c r="U32" s="493">
        <f t="shared" si="4"/>
        <v>0</v>
      </c>
      <c r="V32" s="469"/>
      <c r="W32" s="35" t="s">
        <v>564</v>
      </c>
      <c r="X32">
        <v>1.0629999999999999</v>
      </c>
      <c r="Y32">
        <f>(X32/2)*(X32/2)*3.14</f>
        <v>0.88702566499999991</v>
      </c>
      <c r="Z32">
        <v>100</v>
      </c>
      <c r="AA32" s="431">
        <f>Y32*Z32</f>
        <v>88.702566499999989</v>
      </c>
    </row>
    <row r="33" spans="1:24">
      <c r="A33" s="10" t="s">
        <v>566</v>
      </c>
      <c r="B33" s="5" t="s">
        <v>567</v>
      </c>
      <c r="C33" s="5">
        <v>4</v>
      </c>
      <c r="D33" s="458">
        <v>8.24</v>
      </c>
      <c r="E33" s="37">
        <f t="shared" ref="E33" si="38">C33*D33</f>
        <v>32.96</v>
      </c>
      <c r="F33" s="37"/>
      <c r="G33" s="448"/>
      <c r="H33" s="467">
        <f t="shared" si="30"/>
        <v>32.96</v>
      </c>
      <c r="I33" s="449"/>
      <c r="J33" s="5" t="s">
        <v>495</v>
      </c>
      <c r="K33" s="24">
        <v>1</v>
      </c>
      <c r="L33" s="484">
        <v>1</v>
      </c>
      <c r="M33" s="492"/>
      <c r="N33" s="448">
        <f t="shared" si="31"/>
        <v>32.96</v>
      </c>
      <c r="O33" s="513" t="s">
        <v>620</v>
      </c>
      <c r="P33" s="505"/>
      <c r="Q33" s="448">
        <f t="shared" si="32"/>
        <v>0</v>
      </c>
      <c r="R33" s="475"/>
      <c r="S33" s="475"/>
      <c r="T33" s="448"/>
      <c r="U33" s="493">
        <f t="shared" si="4"/>
        <v>0</v>
      </c>
      <c r="V33" s="469"/>
      <c r="W33" s="35" t="s">
        <v>568</v>
      </c>
    </row>
    <row r="34" spans="1:24">
      <c r="A34" s="10" t="s">
        <v>569</v>
      </c>
      <c r="B34" s="5" t="s">
        <v>570</v>
      </c>
      <c r="C34" s="5">
        <v>4</v>
      </c>
      <c r="D34" s="458">
        <v>4.08</v>
      </c>
      <c r="E34" s="37">
        <f t="shared" ref="E34" si="39">C34*D34</f>
        <v>16.32</v>
      </c>
      <c r="F34" s="37"/>
      <c r="G34" s="448"/>
      <c r="H34" s="467">
        <f t="shared" si="30"/>
        <v>16.32</v>
      </c>
      <c r="I34" s="449"/>
      <c r="J34" s="5" t="s">
        <v>495</v>
      </c>
      <c r="K34" s="24">
        <v>1</v>
      </c>
      <c r="L34" s="484">
        <v>1</v>
      </c>
      <c r="M34" s="492"/>
      <c r="N34" s="448">
        <f t="shared" si="31"/>
        <v>16.32</v>
      </c>
      <c r="O34" s="513" t="s">
        <v>620</v>
      </c>
      <c r="P34" s="505"/>
      <c r="Q34" s="448">
        <f t="shared" si="32"/>
        <v>0</v>
      </c>
      <c r="R34" s="475"/>
      <c r="S34" s="475"/>
      <c r="T34" s="448"/>
      <c r="U34" s="493">
        <f t="shared" si="4"/>
        <v>0</v>
      </c>
      <c r="V34" s="469"/>
      <c r="W34" s="35" t="s">
        <v>568</v>
      </c>
      <c r="X34" s="35" t="s">
        <v>571</v>
      </c>
    </row>
    <row r="35" spans="1:24">
      <c r="A35" s="10" t="s">
        <v>574</v>
      </c>
      <c r="B35" s="5"/>
      <c r="C35" s="5">
        <v>4</v>
      </c>
      <c r="D35" s="458"/>
      <c r="E35" s="37">
        <f t="shared" ref="E35" si="40">C35*D35</f>
        <v>0</v>
      </c>
      <c r="F35" s="37"/>
      <c r="G35" s="448"/>
      <c r="H35" s="467">
        <f t="shared" si="30"/>
        <v>0</v>
      </c>
      <c r="I35" s="449"/>
      <c r="J35" s="5" t="s">
        <v>572</v>
      </c>
      <c r="K35" s="432"/>
      <c r="L35" s="484"/>
      <c r="M35" s="492"/>
      <c r="N35" s="448">
        <f t="shared" si="31"/>
        <v>0</v>
      </c>
      <c r="O35" s="493"/>
      <c r="P35" s="505"/>
      <c r="Q35" s="448">
        <f t="shared" si="32"/>
        <v>0</v>
      </c>
      <c r="R35" s="475"/>
      <c r="S35" s="475"/>
      <c r="T35" s="448"/>
      <c r="U35" s="493">
        <f t="shared" si="4"/>
        <v>0</v>
      </c>
      <c r="V35" s="469"/>
      <c r="W35" s="35"/>
      <c r="X35" s="35"/>
    </row>
    <row r="36" spans="1:24">
      <c r="A36" s="10" t="s">
        <v>575</v>
      </c>
      <c r="B36" s="5"/>
      <c r="C36" s="5">
        <v>4</v>
      </c>
      <c r="D36" s="458"/>
      <c r="E36" s="37">
        <f t="shared" ref="E36:E44" si="41">C36*D36</f>
        <v>0</v>
      </c>
      <c r="F36" s="37"/>
      <c r="G36" s="448"/>
      <c r="H36" s="467">
        <f t="shared" si="30"/>
        <v>0</v>
      </c>
      <c r="I36" s="449"/>
      <c r="J36" s="5" t="s">
        <v>572</v>
      </c>
      <c r="K36" s="432"/>
      <c r="L36" s="484"/>
      <c r="M36" s="492"/>
      <c r="N36" s="448">
        <f t="shared" si="31"/>
        <v>0</v>
      </c>
      <c r="O36" s="493"/>
      <c r="P36" s="505"/>
      <c r="Q36" s="448">
        <f t="shared" si="32"/>
        <v>0</v>
      </c>
      <c r="R36" s="475"/>
      <c r="S36" s="475"/>
      <c r="T36" s="448"/>
      <c r="U36" s="493">
        <f t="shared" si="4"/>
        <v>0</v>
      </c>
      <c r="V36" s="469"/>
      <c r="W36" s="35"/>
      <c r="X36" s="35"/>
    </row>
    <row r="37" spans="1:24">
      <c r="A37" s="10" t="s">
        <v>573</v>
      </c>
      <c r="B37" s="5"/>
      <c r="C37" s="5">
        <v>12</v>
      </c>
      <c r="D37" s="458"/>
      <c r="E37" s="37">
        <f t="shared" si="41"/>
        <v>0</v>
      </c>
      <c r="F37" s="37"/>
      <c r="G37" s="448"/>
      <c r="H37" s="467">
        <f t="shared" si="30"/>
        <v>0</v>
      </c>
      <c r="I37" s="449"/>
      <c r="J37" s="5" t="s">
        <v>572</v>
      </c>
      <c r="K37" s="432"/>
      <c r="L37" s="484"/>
      <c r="M37" s="492"/>
      <c r="N37" s="448">
        <f t="shared" si="31"/>
        <v>0</v>
      </c>
      <c r="O37" s="493"/>
      <c r="P37" s="505"/>
      <c r="Q37" s="448">
        <f t="shared" si="32"/>
        <v>0</v>
      </c>
      <c r="R37" s="475"/>
      <c r="S37" s="475"/>
      <c r="T37" s="448"/>
      <c r="U37" s="493">
        <f t="shared" si="4"/>
        <v>0</v>
      </c>
      <c r="V37" s="469"/>
      <c r="W37" s="35"/>
      <c r="X37" s="35"/>
    </row>
    <row r="38" spans="1:24">
      <c r="A38" s="10" t="s">
        <v>622</v>
      </c>
      <c r="B38" s="5"/>
      <c r="C38" s="5">
        <v>1</v>
      </c>
      <c r="D38" s="458"/>
      <c r="E38" s="37">
        <f t="shared" ref="E38" si="42">C38*D38</f>
        <v>0</v>
      </c>
      <c r="F38" s="37"/>
      <c r="G38" s="448"/>
      <c r="H38" s="467">
        <f t="shared" ref="H38" si="43">E38+F38+G38</f>
        <v>0</v>
      </c>
      <c r="I38" s="449"/>
      <c r="J38" s="5" t="s">
        <v>572</v>
      </c>
      <c r="K38" s="434"/>
      <c r="L38" s="484"/>
      <c r="M38" s="492"/>
      <c r="N38" s="448">
        <f t="shared" ref="N38" si="44">IF(K38=1,H38*L38,0)</f>
        <v>0</v>
      </c>
      <c r="O38" s="493"/>
      <c r="P38" s="505"/>
      <c r="Q38" s="448">
        <f t="shared" ref="Q38" si="45">IF(K38=1,H38-(L38*H38),0)</f>
        <v>0</v>
      </c>
      <c r="R38" s="475"/>
      <c r="S38" s="475"/>
      <c r="T38" s="448"/>
      <c r="U38" s="493">
        <f t="shared" ref="U38" si="46">Q38-T38</f>
        <v>0</v>
      </c>
      <c r="V38" s="469"/>
      <c r="W38" s="35"/>
      <c r="X38" s="35"/>
    </row>
    <row r="39" spans="1:24">
      <c r="A39" s="10" t="s">
        <v>623</v>
      </c>
      <c r="B39" s="5"/>
      <c r="C39" s="5">
        <v>4</v>
      </c>
      <c r="D39" s="37">
        <v>110</v>
      </c>
      <c r="E39" s="37">
        <f t="shared" si="41"/>
        <v>440</v>
      </c>
      <c r="F39" s="514">
        <f>E39*0.08</f>
        <v>35.200000000000003</v>
      </c>
      <c r="G39" s="5">
        <v>115</v>
      </c>
      <c r="H39" s="467">
        <f t="shared" si="30"/>
        <v>590.20000000000005</v>
      </c>
      <c r="I39" s="5"/>
      <c r="J39" s="5" t="s">
        <v>600</v>
      </c>
      <c r="K39" s="434"/>
      <c r="L39" s="484"/>
      <c r="M39" s="496"/>
      <c r="N39" s="448">
        <f t="shared" si="31"/>
        <v>0</v>
      </c>
      <c r="O39" s="493"/>
      <c r="P39" s="505"/>
      <c r="Q39" s="448">
        <f t="shared" si="32"/>
        <v>0</v>
      </c>
      <c r="R39" s="475"/>
      <c r="S39" s="475"/>
      <c r="T39" s="448"/>
      <c r="U39" s="493">
        <f t="shared" si="4"/>
        <v>0</v>
      </c>
      <c r="V39" s="469"/>
      <c r="W39" s="35" t="s">
        <v>559</v>
      </c>
    </row>
    <row r="40" spans="1:24">
      <c r="A40" s="10" t="s">
        <v>599</v>
      </c>
      <c r="B40" s="5"/>
      <c r="C40" s="5">
        <v>1</v>
      </c>
      <c r="D40" s="37">
        <v>38.578600000000002</v>
      </c>
      <c r="E40" s="37">
        <f t="shared" si="41"/>
        <v>38.578600000000002</v>
      </c>
      <c r="F40" s="5">
        <f t="shared" ref="F40:F43" si="47">0.77+6.17</f>
        <v>6.9399999999999995</v>
      </c>
      <c r="G40" s="5"/>
      <c r="H40" s="467">
        <f t="shared" si="30"/>
        <v>45.518599999999999</v>
      </c>
      <c r="I40" s="5"/>
      <c r="J40" s="5" t="s">
        <v>600</v>
      </c>
      <c r="K40" s="434">
        <v>1</v>
      </c>
      <c r="L40" s="484"/>
      <c r="M40" s="496"/>
      <c r="N40" s="448">
        <f t="shared" si="31"/>
        <v>0</v>
      </c>
      <c r="O40" s="493"/>
      <c r="P40" s="505"/>
      <c r="Q40" s="448">
        <f t="shared" si="32"/>
        <v>45.518599999999999</v>
      </c>
      <c r="R40" s="475"/>
      <c r="S40" s="475"/>
      <c r="T40" s="448"/>
      <c r="U40" s="493">
        <f t="shared" si="4"/>
        <v>45.518599999999999</v>
      </c>
      <c r="V40" s="469"/>
      <c r="W40" s="35" t="s">
        <v>559</v>
      </c>
    </row>
    <row r="41" spans="1:24">
      <c r="A41" s="10" t="s">
        <v>599</v>
      </c>
      <c r="B41" s="5"/>
      <c r="C41" s="5">
        <v>1</v>
      </c>
      <c r="D41" s="37">
        <v>38.578600000000002</v>
      </c>
      <c r="E41" s="37">
        <f t="shared" ref="E41:E43" si="48">C41*D41</f>
        <v>38.578600000000002</v>
      </c>
      <c r="F41" s="5">
        <f t="shared" si="47"/>
        <v>6.9399999999999995</v>
      </c>
      <c r="G41" s="5"/>
      <c r="H41" s="467">
        <f t="shared" ref="H41:H43" si="49">E41+F41+G41</f>
        <v>45.518599999999999</v>
      </c>
      <c r="I41" s="5"/>
      <c r="J41" s="5" t="s">
        <v>600</v>
      </c>
      <c r="K41" s="434"/>
      <c r="L41" s="484"/>
      <c r="M41" s="496"/>
      <c r="N41" s="448">
        <f t="shared" ref="N41:N43" si="50">IF(K41=1,H41*L41,0)</f>
        <v>0</v>
      </c>
      <c r="O41" s="493"/>
      <c r="P41" s="505"/>
      <c r="Q41" s="448">
        <f t="shared" ref="Q41:Q43" si="51">IF(K41=1,H41-(L41*H41),0)</f>
        <v>0</v>
      </c>
      <c r="R41" s="475"/>
      <c r="S41" s="475"/>
      <c r="T41" s="448"/>
      <c r="U41" s="493">
        <f t="shared" ref="U41:U43" si="52">Q41-T41</f>
        <v>0</v>
      </c>
      <c r="V41" s="469"/>
      <c r="W41" s="35" t="s">
        <v>559</v>
      </c>
    </row>
    <row r="42" spans="1:24">
      <c r="A42" s="10" t="s">
        <v>624</v>
      </c>
      <c r="B42" s="5"/>
      <c r="C42" s="5">
        <v>2</v>
      </c>
      <c r="D42" s="509">
        <v>28</v>
      </c>
      <c r="E42" s="37">
        <f t="shared" ref="E42" si="53">C42*D42</f>
        <v>56</v>
      </c>
      <c r="F42" s="5">
        <f t="shared" si="47"/>
        <v>6.9399999999999995</v>
      </c>
      <c r="G42" s="5"/>
      <c r="H42" s="467">
        <f t="shared" ref="H42" si="54">E42+F42+G42</f>
        <v>62.94</v>
      </c>
      <c r="I42" s="5"/>
      <c r="J42" s="5" t="s">
        <v>600</v>
      </c>
      <c r="K42" s="434"/>
      <c r="L42" s="484"/>
      <c r="M42" s="496"/>
      <c r="N42" s="448">
        <f t="shared" ref="N42" si="55">IF(K42=1,H42*L42,0)</f>
        <v>0</v>
      </c>
      <c r="O42" s="493"/>
      <c r="P42" s="505"/>
      <c r="Q42" s="448">
        <f t="shared" ref="Q42" si="56">IF(K42=1,H42-(L42*H42),0)</f>
        <v>0</v>
      </c>
      <c r="R42" s="475"/>
      <c r="S42" s="475"/>
      <c r="T42" s="448"/>
      <c r="U42" s="493">
        <f t="shared" ref="U42" si="57">Q42-T42</f>
        <v>0</v>
      </c>
      <c r="V42" s="469"/>
      <c r="W42" s="35" t="s">
        <v>559</v>
      </c>
    </row>
    <row r="43" spans="1:24">
      <c r="A43" s="10" t="s">
        <v>617</v>
      </c>
      <c r="B43" s="5"/>
      <c r="C43" s="5">
        <v>2</v>
      </c>
      <c r="D43" s="37">
        <v>19.11</v>
      </c>
      <c r="E43" s="37">
        <f t="shared" si="48"/>
        <v>38.22</v>
      </c>
      <c r="F43" s="5">
        <f t="shared" si="47"/>
        <v>6.9399999999999995</v>
      </c>
      <c r="G43" s="5"/>
      <c r="H43" s="467">
        <f t="shared" si="49"/>
        <v>45.16</v>
      </c>
      <c r="I43" s="5"/>
      <c r="J43" s="5" t="s">
        <v>600</v>
      </c>
      <c r="K43" s="434">
        <v>1</v>
      </c>
      <c r="L43" s="484"/>
      <c r="M43" s="496"/>
      <c r="N43" s="448">
        <f t="shared" si="50"/>
        <v>0</v>
      </c>
      <c r="O43" s="493"/>
      <c r="P43" s="505"/>
      <c r="Q43" s="448">
        <f t="shared" si="51"/>
        <v>45.16</v>
      </c>
      <c r="R43" s="475"/>
      <c r="S43" s="475"/>
      <c r="T43" s="448"/>
      <c r="U43" s="493">
        <f t="shared" si="52"/>
        <v>45.16</v>
      </c>
      <c r="V43" s="469"/>
      <c r="W43" s="35" t="s">
        <v>559</v>
      </c>
    </row>
    <row r="44" spans="1:24">
      <c r="A44" s="10" t="s">
        <v>618</v>
      </c>
      <c r="B44" s="5"/>
      <c r="C44" s="5">
        <v>40</v>
      </c>
      <c r="D44" s="37">
        <v>0.62</v>
      </c>
      <c r="E44" s="37">
        <f t="shared" si="41"/>
        <v>24.8</v>
      </c>
      <c r="F44" s="5">
        <f>0.77+6.17</f>
        <v>6.9399999999999995</v>
      </c>
      <c r="G44" s="5"/>
      <c r="H44" s="467">
        <f t="shared" si="30"/>
        <v>31.740000000000002</v>
      </c>
      <c r="I44" s="5"/>
      <c r="J44" s="5" t="s">
        <v>600</v>
      </c>
      <c r="K44" s="434">
        <v>1</v>
      </c>
      <c r="L44" s="484"/>
      <c r="M44" s="496"/>
      <c r="N44" s="448">
        <f t="shared" si="31"/>
        <v>0</v>
      </c>
      <c r="O44" s="493"/>
      <c r="P44" s="505"/>
      <c r="Q44" s="448">
        <f t="shared" si="32"/>
        <v>31.740000000000002</v>
      </c>
      <c r="R44" s="475"/>
      <c r="S44" s="475"/>
      <c r="T44" s="448"/>
      <c r="U44" s="493">
        <f t="shared" si="4"/>
        <v>31.740000000000002</v>
      </c>
      <c r="V44" s="469"/>
      <c r="W44" s="35" t="s">
        <v>559</v>
      </c>
    </row>
    <row r="45" spans="1:24">
      <c r="A45" s="10" t="s">
        <v>513</v>
      </c>
      <c r="B45" s="5" t="s">
        <v>512</v>
      </c>
      <c r="C45" s="5">
        <v>4</v>
      </c>
      <c r="D45" s="37">
        <v>23.81</v>
      </c>
      <c r="E45" s="37">
        <f t="shared" si="37"/>
        <v>95.24</v>
      </c>
      <c r="F45" s="37">
        <v>18.739999999999998</v>
      </c>
      <c r="G45" s="448">
        <v>23.82</v>
      </c>
      <c r="H45" s="467">
        <f t="shared" si="30"/>
        <v>137.79999999999998</v>
      </c>
      <c r="I45" s="449"/>
      <c r="J45" s="5" t="s">
        <v>495</v>
      </c>
      <c r="K45" s="432">
        <v>1</v>
      </c>
      <c r="L45" s="484">
        <v>1</v>
      </c>
      <c r="M45" s="494">
        <v>41626</v>
      </c>
      <c r="N45" s="448">
        <f t="shared" si="31"/>
        <v>137.79999999999998</v>
      </c>
      <c r="O45" s="493"/>
      <c r="P45" s="505"/>
      <c r="Q45" s="448">
        <f t="shared" si="32"/>
        <v>0</v>
      </c>
      <c r="R45" s="475"/>
      <c r="S45" s="475"/>
      <c r="T45" s="448"/>
      <c r="U45" s="493">
        <f t="shared" si="4"/>
        <v>0</v>
      </c>
      <c r="V45" s="469"/>
    </row>
    <row r="46" spans="1:24">
      <c r="A46" s="10" t="s">
        <v>601</v>
      </c>
      <c r="B46" s="5" t="s">
        <v>603</v>
      </c>
      <c r="C46" s="5">
        <v>4</v>
      </c>
      <c r="D46" s="37">
        <v>20.11</v>
      </c>
      <c r="E46" s="37">
        <f t="shared" si="0"/>
        <v>80.44</v>
      </c>
      <c r="F46" s="37"/>
      <c r="G46" s="448"/>
      <c r="H46" s="467">
        <f t="shared" si="30"/>
        <v>80.44</v>
      </c>
      <c r="I46" s="449"/>
      <c r="J46" s="5" t="s">
        <v>495</v>
      </c>
      <c r="K46" s="432">
        <v>1</v>
      </c>
      <c r="L46" s="484">
        <v>1</v>
      </c>
      <c r="M46" s="494">
        <v>41626</v>
      </c>
      <c r="N46" s="448">
        <f t="shared" si="31"/>
        <v>80.44</v>
      </c>
      <c r="O46" s="493"/>
      <c r="P46" s="505"/>
      <c r="Q46" s="448">
        <f t="shared" si="32"/>
        <v>0</v>
      </c>
      <c r="R46" s="475"/>
      <c r="S46" s="475"/>
      <c r="T46" s="448"/>
      <c r="U46" s="493">
        <f t="shared" si="4"/>
        <v>0</v>
      </c>
      <c r="V46" s="469"/>
    </row>
    <row r="47" spans="1:24">
      <c r="A47" s="10" t="s">
        <v>602</v>
      </c>
      <c r="B47" s="5"/>
      <c r="C47" s="5">
        <v>4</v>
      </c>
      <c r="D47" s="37">
        <v>11.45</v>
      </c>
      <c r="E47" s="37">
        <f t="shared" ref="E47" si="58">C47*D47</f>
        <v>45.8</v>
      </c>
      <c r="F47" s="37"/>
      <c r="G47" s="448"/>
      <c r="H47" s="467">
        <f t="shared" ref="H47" si="59">E47+F47+G47</f>
        <v>45.8</v>
      </c>
      <c r="I47" s="449"/>
      <c r="J47" s="5" t="s">
        <v>495</v>
      </c>
      <c r="K47" s="432">
        <v>1</v>
      </c>
      <c r="L47" s="484">
        <v>1</v>
      </c>
      <c r="M47" s="494">
        <v>41626</v>
      </c>
      <c r="N47" s="448">
        <f t="shared" ref="N47" si="60">IF(K47=1,H47*L47,0)</f>
        <v>45.8</v>
      </c>
      <c r="O47" s="493"/>
      <c r="P47" s="505"/>
      <c r="Q47" s="448">
        <f t="shared" ref="Q47" si="61">IF(K47=1,H47-(L47*H47),0)</f>
        <v>0</v>
      </c>
      <c r="R47" s="475"/>
      <c r="S47" s="475"/>
      <c r="T47" s="448"/>
      <c r="U47" s="493">
        <f t="shared" ref="U47" si="62">Q47-T47</f>
        <v>0</v>
      </c>
      <c r="V47" s="469"/>
    </row>
    <row r="48" spans="1:24">
      <c r="A48" s="10" t="s">
        <v>502</v>
      </c>
      <c r="B48" s="5"/>
      <c r="C48" s="5">
        <v>1</v>
      </c>
      <c r="D48" s="37">
        <v>18</v>
      </c>
      <c r="E48" s="37">
        <f t="shared" si="0"/>
        <v>18</v>
      </c>
      <c r="F48" s="37"/>
      <c r="G48" s="448"/>
      <c r="H48" s="467">
        <f t="shared" si="30"/>
        <v>18</v>
      </c>
      <c r="I48" s="449"/>
      <c r="J48" s="5" t="s">
        <v>495</v>
      </c>
      <c r="K48" s="432">
        <v>1</v>
      </c>
      <c r="L48" s="484">
        <v>1</v>
      </c>
      <c r="M48" s="494">
        <v>41626</v>
      </c>
      <c r="N48" s="448">
        <f t="shared" si="31"/>
        <v>18</v>
      </c>
      <c r="O48" s="493"/>
      <c r="P48" s="505"/>
      <c r="Q48" s="448">
        <f t="shared" si="32"/>
        <v>0</v>
      </c>
      <c r="R48" s="475"/>
      <c r="S48" s="475"/>
      <c r="T48" s="448"/>
      <c r="U48" s="493">
        <f t="shared" si="4"/>
        <v>0</v>
      </c>
      <c r="V48" s="469"/>
    </row>
    <row r="49" spans="1:24">
      <c r="A49" s="10" t="s">
        <v>506</v>
      </c>
      <c r="B49" s="5"/>
      <c r="C49" s="5">
        <v>1</v>
      </c>
      <c r="D49" s="37">
        <v>10.35</v>
      </c>
      <c r="E49" s="37">
        <f>C49*D49</f>
        <v>10.35</v>
      </c>
      <c r="F49" s="37"/>
      <c r="G49" s="448"/>
      <c r="H49" s="467">
        <f t="shared" si="30"/>
        <v>10.35</v>
      </c>
      <c r="I49" s="449"/>
      <c r="J49" s="5" t="s">
        <v>495</v>
      </c>
      <c r="K49" s="432">
        <v>1</v>
      </c>
      <c r="L49" s="484">
        <v>1</v>
      </c>
      <c r="M49" s="494">
        <v>41626</v>
      </c>
      <c r="N49" s="448">
        <f t="shared" si="31"/>
        <v>10.35</v>
      </c>
      <c r="O49" s="493"/>
      <c r="P49" s="505"/>
      <c r="Q49" s="448">
        <f t="shared" si="32"/>
        <v>0</v>
      </c>
      <c r="R49" s="475"/>
      <c r="S49" s="475"/>
      <c r="T49" s="448"/>
      <c r="U49" s="493">
        <f t="shared" si="4"/>
        <v>0</v>
      </c>
      <c r="V49" s="469"/>
    </row>
    <row r="50" spans="1:24">
      <c r="A50" s="10" t="s">
        <v>504</v>
      </c>
      <c r="B50" s="5"/>
      <c r="C50" s="5">
        <v>2</v>
      </c>
      <c r="D50" s="37">
        <v>9.9499999999999993</v>
      </c>
      <c r="E50" s="37">
        <f t="shared" si="0"/>
        <v>19.899999999999999</v>
      </c>
      <c r="F50" s="37"/>
      <c r="G50" s="448"/>
      <c r="H50" s="467">
        <f t="shared" si="30"/>
        <v>19.899999999999999</v>
      </c>
      <c r="I50" s="449"/>
      <c r="J50" s="5" t="s">
        <v>524</v>
      </c>
      <c r="K50" s="432"/>
      <c r="L50" s="484"/>
      <c r="M50" s="492"/>
      <c r="N50" s="448">
        <f t="shared" si="31"/>
        <v>0</v>
      </c>
      <c r="O50" s="493"/>
      <c r="P50" s="505"/>
      <c r="Q50" s="448">
        <f t="shared" si="32"/>
        <v>0</v>
      </c>
      <c r="R50" s="475"/>
      <c r="S50" s="475"/>
      <c r="T50" s="448"/>
      <c r="U50" s="493">
        <f t="shared" si="4"/>
        <v>0</v>
      </c>
      <c r="V50" s="469"/>
      <c r="W50" s="35" t="s">
        <v>525</v>
      </c>
    </row>
    <row r="51" spans="1:24">
      <c r="A51" s="457" t="s">
        <v>548</v>
      </c>
      <c r="B51" s="479"/>
      <c r="C51" s="480"/>
      <c r="D51" s="471"/>
      <c r="E51" s="471"/>
      <c r="F51" s="471"/>
      <c r="G51" s="472"/>
      <c r="H51" s="472"/>
      <c r="I51" s="473"/>
      <c r="J51" s="61"/>
      <c r="K51" s="433"/>
      <c r="L51" s="433"/>
      <c r="M51" s="488"/>
      <c r="N51" s="472"/>
      <c r="O51" s="497"/>
      <c r="P51" s="504"/>
      <c r="Q51" s="472"/>
      <c r="R51" s="474"/>
      <c r="S51" s="474"/>
      <c r="T51" s="472"/>
      <c r="U51" s="497"/>
      <c r="V51" s="469"/>
      <c r="W51" s="35"/>
    </row>
    <row r="52" spans="1:24">
      <c r="A52" s="5" t="s">
        <v>606</v>
      </c>
      <c r="B52" s="463" t="s">
        <v>582</v>
      </c>
      <c r="C52" s="476">
        <v>1</v>
      </c>
      <c r="D52" s="466">
        <v>142.87</v>
      </c>
      <c r="E52" s="466">
        <f>C52*D52</f>
        <v>142.87</v>
      </c>
      <c r="F52" s="466">
        <v>12.86</v>
      </c>
      <c r="G52" s="467"/>
      <c r="H52" s="467">
        <f>E52+F52+G52</f>
        <v>155.73000000000002</v>
      </c>
      <c r="I52" s="477"/>
      <c r="J52" s="463" t="s">
        <v>607</v>
      </c>
      <c r="K52" s="482">
        <v>1</v>
      </c>
      <c r="L52" s="483"/>
      <c r="M52" s="490"/>
      <c r="N52" s="467">
        <f t="shared" ref="N52" si="63">IF(K52=1,H52*L52,0)</f>
        <v>0</v>
      </c>
      <c r="O52" s="491"/>
      <c r="P52" s="506">
        <v>41615</v>
      </c>
      <c r="Q52" s="448">
        <f t="shared" ref="Q52" si="64">IF(K52=1,H52-(L52*H52),0)</f>
        <v>155.73000000000002</v>
      </c>
      <c r="R52" s="478">
        <v>41648</v>
      </c>
      <c r="S52" s="478"/>
      <c r="T52" s="467"/>
      <c r="U52" s="491">
        <f t="shared" ref="U52" si="65">Q52-T52</f>
        <v>155.73000000000002</v>
      </c>
      <c r="V52" s="469"/>
      <c r="W52" s="35"/>
    </row>
    <row r="53" spans="1:24">
      <c r="A53" s="5" t="s">
        <v>544</v>
      </c>
      <c r="B53" s="5"/>
      <c r="C53" s="5">
        <v>1</v>
      </c>
      <c r="D53" s="37">
        <v>35</v>
      </c>
      <c r="E53" s="37">
        <f t="shared" si="0"/>
        <v>35</v>
      </c>
      <c r="F53" s="37"/>
      <c r="G53" s="448"/>
      <c r="H53" s="467">
        <f>E53+F53+G53</f>
        <v>35</v>
      </c>
      <c r="I53" s="449"/>
      <c r="J53" s="5" t="s">
        <v>545</v>
      </c>
      <c r="K53" s="432">
        <v>1</v>
      </c>
      <c r="L53" s="484"/>
      <c r="M53" s="492"/>
      <c r="N53" s="448">
        <f>IF(K53=1,H53*L53,0)</f>
        <v>0</v>
      </c>
      <c r="O53" s="493"/>
      <c r="P53" s="505"/>
      <c r="Q53" s="448">
        <f>IF(K53=1,H53-(L53*H53),0)</f>
        <v>35</v>
      </c>
      <c r="R53" s="475"/>
      <c r="S53" s="475"/>
      <c r="T53" s="448"/>
      <c r="U53" s="493">
        <f t="shared" si="4"/>
        <v>35</v>
      </c>
      <c r="V53" s="469"/>
      <c r="W53" s="35"/>
    </row>
    <row r="54" spans="1:24">
      <c r="A54" s="457" t="s">
        <v>549</v>
      </c>
      <c r="B54" s="479"/>
      <c r="C54" s="480"/>
      <c r="D54" s="471"/>
      <c r="E54" s="471"/>
      <c r="F54" s="471"/>
      <c r="G54" s="472"/>
      <c r="H54" s="472"/>
      <c r="I54" s="473"/>
      <c r="J54" s="61"/>
      <c r="K54" s="433"/>
      <c r="L54" s="433"/>
      <c r="M54" s="488"/>
      <c r="N54" s="472"/>
      <c r="O54" s="497"/>
      <c r="P54" s="504"/>
      <c r="Q54" s="472"/>
      <c r="R54" s="474"/>
      <c r="S54" s="474"/>
      <c r="T54" s="472"/>
      <c r="U54" s="497"/>
      <c r="V54" s="469"/>
    </row>
    <row r="55" spans="1:24">
      <c r="A55" s="10" t="s">
        <v>538</v>
      </c>
      <c r="B55" s="5" t="s">
        <v>625</v>
      </c>
      <c r="C55" s="5">
        <v>1</v>
      </c>
      <c r="D55" s="37">
        <v>28.14</v>
      </c>
      <c r="E55" s="37">
        <f t="shared" ref="E55" si="66">C55*D55</f>
        <v>28.14</v>
      </c>
      <c r="F55" s="5"/>
      <c r="G55" s="5">
        <v>10.65</v>
      </c>
      <c r="H55" s="467">
        <f t="shared" ref="H55:H59" si="67">E55+F55+G55</f>
        <v>38.79</v>
      </c>
      <c r="I55" s="5"/>
      <c r="J55" s="5" t="s">
        <v>539</v>
      </c>
      <c r="K55" s="432">
        <v>1</v>
      </c>
      <c r="L55" s="484"/>
      <c r="M55" s="492"/>
      <c r="N55" s="448">
        <f t="shared" ref="N55:N59" si="68">IF(K55=1,H55*L55,0)</f>
        <v>0</v>
      </c>
      <c r="O55" s="493"/>
      <c r="P55" s="505"/>
      <c r="Q55" s="448">
        <f t="shared" ref="Q55:Q59" si="69">IF(K55=1,H55-(L55*H55),0)</f>
        <v>38.79</v>
      </c>
      <c r="R55" s="518"/>
      <c r="S55" s="475"/>
      <c r="T55" s="448"/>
      <c r="U55" s="493">
        <f t="shared" si="4"/>
        <v>38.79</v>
      </c>
      <c r="V55" s="469"/>
      <c r="W55" s="35" t="s">
        <v>540</v>
      </c>
    </row>
    <row r="56" spans="1:24">
      <c r="A56" s="10" t="s">
        <v>576</v>
      </c>
      <c r="B56" s="5" t="s">
        <v>577</v>
      </c>
      <c r="C56" s="5">
        <v>5</v>
      </c>
      <c r="D56" s="37">
        <f>13/5</f>
        <v>2.6</v>
      </c>
      <c r="E56" s="37">
        <f>C56*D56</f>
        <v>13</v>
      </c>
      <c r="F56" s="37"/>
      <c r="G56" s="448"/>
      <c r="H56" s="467">
        <f t="shared" si="67"/>
        <v>13</v>
      </c>
      <c r="I56" s="449"/>
      <c r="J56" s="5" t="s">
        <v>474</v>
      </c>
      <c r="K56" s="432"/>
      <c r="L56" s="484"/>
      <c r="M56" s="492"/>
      <c r="N56" s="448">
        <f t="shared" si="68"/>
        <v>0</v>
      </c>
      <c r="O56" s="493"/>
      <c r="P56" s="505"/>
      <c r="Q56" s="448">
        <f t="shared" si="69"/>
        <v>0</v>
      </c>
      <c r="R56" s="475"/>
      <c r="S56" s="475"/>
      <c r="T56" s="448"/>
      <c r="U56" s="493">
        <f t="shared" si="4"/>
        <v>0</v>
      </c>
      <c r="V56" s="469"/>
      <c r="W56" s="35" t="s">
        <v>578</v>
      </c>
    </row>
    <row r="57" spans="1:24">
      <c r="A57" s="5" t="s">
        <v>541</v>
      </c>
      <c r="B57" s="5" t="s">
        <v>550</v>
      </c>
      <c r="C57" s="5"/>
      <c r="D57" s="37">
        <v>21.92</v>
      </c>
      <c r="E57" s="37">
        <f>C57*D57</f>
        <v>0</v>
      </c>
      <c r="F57" s="5"/>
      <c r="G57" s="5"/>
      <c r="H57" s="467">
        <f t="shared" si="67"/>
        <v>0</v>
      </c>
      <c r="I57" s="5"/>
      <c r="J57" s="5" t="s">
        <v>543</v>
      </c>
      <c r="K57" s="432"/>
      <c r="L57" s="484"/>
      <c r="M57" s="492"/>
      <c r="N57" s="448">
        <f t="shared" si="68"/>
        <v>0</v>
      </c>
      <c r="O57" s="493"/>
      <c r="P57" s="505"/>
      <c r="Q57" s="448">
        <f t="shared" si="69"/>
        <v>0</v>
      </c>
      <c r="R57" s="475"/>
      <c r="S57" s="475"/>
      <c r="T57" s="448"/>
      <c r="U57" s="493">
        <f t="shared" si="4"/>
        <v>0</v>
      </c>
      <c r="V57" s="469"/>
      <c r="W57" s="35" t="s">
        <v>542</v>
      </c>
      <c r="X57" s="35" t="s">
        <v>579</v>
      </c>
    </row>
    <row r="58" spans="1:24">
      <c r="A58" s="5" t="s">
        <v>503</v>
      </c>
      <c r="B58" s="5"/>
      <c r="C58" s="5">
        <v>1</v>
      </c>
      <c r="D58" s="37"/>
      <c r="E58" s="37">
        <f>C58*D58</f>
        <v>0</v>
      </c>
      <c r="F58" s="37"/>
      <c r="G58" s="448"/>
      <c r="H58" s="467">
        <f t="shared" ref="H58" si="70">E58+F58+G58</f>
        <v>0</v>
      </c>
      <c r="I58" s="449"/>
      <c r="J58" s="5" t="s">
        <v>615</v>
      </c>
      <c r="K58" s="434"/>
      <c r="L58" s="484"/>
      <c r="M58" s="492"/>
      <c r="N58" s="448">
        <f t="shared" ref="N58" si="71">IF(K58=1,H58*L58,0)</f>
        <v>0</v>
      </c>
      <c r="O58" s="493"/>
      <c r="P58" s="505"/>
      <c r="Q58" s="448">
        <f t="shared" ref="Q58" si="72">IF(K58=1,H58-(L58*H58),0)</f>
        <v>0</v>
      </c>
      <c r="R58" s="475"/>
      <c r="S58" s="475"/>
      <c r="T58" s="448"/>
      <c r="U58" s="493">
        <f t="shared" ref="U58" si="73">Q58-T58</f>
        <v>0</v>
      </c>
      <c r="V58" s="469"/>
    </row>
    <row r="59" spans="1:24">
      <c r="A59" s="5" t="s">
        <v>616</v>
      </c>
      <c r="B59" s="5"/>
      <c r="C59" s="5">
        <v>1</v>
      </c>
      <c r="D59" s="37"/>
      <c r="E59" s="37">
        <f>C59*D59</f>
        <v>0</v>
      </c>
      <c r="F59" s="37"/>
      <c r="G59" s="448"/>
      <c r="H59" s="467">
        <f t="shared" si="67"/>
        <v>0</v>
      </c>
      <c r="I59" s="449"/>
      <c r="J59" s="5" t="s">
        <v>615</v>
      </c>
      <c r="K59" s="432"/>
      <c r="L59" s="484"/>
      <c r="M59" s="492"/>
      <c r="N59" s="448">
        <f t="shared" si="68"/>
        <v>0</v>
      </c>
      <c r="O59" s="493"/>
      <c r="P59" s="505"/>
      <c r="Q59" s="448">
        <f t="shared" si="69"/>
        <v>0</v>
      </c>
      <c r="R59" s="475"/>
      <c r="S59" s="475"/>
      <c r="T59" s="448"/>
      <c r="U59" s="493">
        <f t="shared" si="4"/>
        <v>0</v>
      </c>
      <c r="V59" s="469"/>
    </row>
    <row r="60" spans="1:24">
      <c r="A60" s="457" t="s">
        <v>551</v>
      </c>
      <c r="B60" s="479"/>
      <c r="C60" s="480"/>
      <c r="D60" s="471"/>
      <c r="E60" s="471"/>
      <c r="F60" s="471"/>
      <c r="G60" s="472"/>
      <c r="H60" s="472"/>
      <c r="I60" s="473"/>
      <c r="J60" s="61"/>
      <c r="K60" s="433"/>
      <c r="L60" s="433"/>
      <c r="M60" s="488"/>
      <c r="N60" s="472"/>
      <c r="O60" s="497"/>
      <c r="P60" s="504"/>
      <c r="Q60" s="472"/>
      <c r="R60" s="474"/>
      <c r="S60" s="474"/>
      <c r="T60" s="472"/>
      <c r="U60" s="497"/>
      <c r="V60" s="469"/>
    </row>
    <row r="61" spans="1:24">
      <c r="A61" s="10" t="s">
        <v>552</v>
      </c>
      <c r="B61" s="5" t="s">
        <v>553</v>
      </c>
      <c r="C61" s="5">
        <v>6</v>
      </c>
      <c r="D61" s="37">
        <v>10.46</v>
      </c>
      <c r="E61" s="37">
        <f t="shared" ref="E61:E63" si="74">C61*D61</f>
        <v>62.760000000000005</v>
      </c>
      <c r="F61" s="37"/>
      <c r="G61" s="448"/>
      <c r="H61" s="467">
        <f t="shared" ref="H61:H63" si="75">E61+F61+G61</f>
        <v>62.760000000000005</v>
      </c>
      <c r="I61" s="449"/>
      <c r="J61" s="5" t="s">
        <v>495</v>
      </c>
      <c r="K61" s="434">
        <v>1</v>
      </c>
      <c r="L61" s="484"/>
      <c r="M61" s="492"/>
      <c r="N61" s="448">
        <f t="shared" ref="N61:N63" si="76">IF(K61=1,H61*L61,0)</f>
        <v>0</v>
      </c>
      <c r="O61" s="493"/>
      <c r="P61" s="505"/>
      <c r="Q61" s="448">
        <f t="shared" ref="Q61:Q63" si="77">IF(K61=1,H61-(L61*H61),0)</f>
        <v>62.760000000000005</v>
      </c>
      <c r="R61" s="475"/>
      <c r="S61" s="475"/>
      <c r="T61" s="448"/>
      <c r="U61" s="493">
        <f t="shared" ref="U61:U63" si="78">Q61-T61</f>
        <v>62.760000000000005</v>
      </c>
      <c r="V61" s="469"/>
      <c r="W61" s="35" t="s">
        <v>554</v>
      </c>
    </row>
    <row r="62" spans="1:24">
      <c r="A62" s="10" t="s">
        <v>555</v>
      </c>
      <c r="B62" s="5" t="s">
        <v>556</v>
      </c>
      <c r="C62" s="5">
        <v>6</v>
      </c>
      <c r="D62" s="37">
        <v>6.21</v>
      </c>
      <c r="E62" s="37">
        <f t="shared" si="74"/>
        <v>37.26</v>
      </c>
      <c r="F62" s="37"/>
      <c r="G62" s="448"/>
      <c r="H62" s="467">
        <f t="shared" si="75"/>
        <v>37.26</v>
      </c>
      <c r="I62" s="5"/>
      <c r="J62" s="5" t="s">
        <v>495</v>
      </c>
      <c r="K62" s="434">
        <v>1</v>
      </c>
      <c r="L62" s="484"/>
      <c r="M62" s="492"/>
      <c r="N62" s="448">
        <f t="shared" si="76"/>
        <v>0</v>
      </c>
      <c r="O62" s="493"/>
      <c r="P62" s="505"/>
      <c r="Q62" s="448">
        <f t="shared" si="77"/>
        <v>37.26</v>
      </c>
      <c r="R62" s="475"/>
      <c r="S62" s="475"/>
      <c r="T62" s="448"/>
      <c r="U62" s="493">
        <f t="shared" si="78"/>
        <v>37.26</v>
      </c>
      <c r="V62" s="469"/>
      <c r="W62" s="35" t="s">
        <v>554</v>
      </c>
    </row>
    <row r="63" spans="1:24">
      <c r="A63" s="10" t="s">
        <v>558</v>
      </c>
      <c r="B63" s="5" t="s">
        <v>557</v>
      </c>
      <c r="C63" s="5">
        <v>12</v>
      </c>
      <c r="D63" s="37">
        <v>6.7</v>
      </c>
      <c r="E63" s="37">
        <f t="shared" si="74"/>
        <v>80.400000000000006</v>
      </c>
      <c r="F63" s="5"/>
      <c r="G63" s="5"/>
      <c r="H63" s="467">
        <f t="shared" si="75"/>
        <v>80.400000000000006</v>
      </c>
      <c r="I63" s="5"/>
      <c r="J63" s="5" t="s">
        <v>495</v>
      </c>
      <c r="K63" s="434">
        <v>1</v>
      </c>
      <c r="L63" s="484"/>
      <c r="M63" s="492"/>
      <c r="N63" s="448">
        <f t="shared" si="76"/>
        <v>0</v>
      </c>
      <c r="O63" s="493"/>
      <c r="P63" s="505"/>
      <c r="Q63" s="448">
        <f t="shared" si="77"/>
        <v>80.400000000000006</v>
      </c>
      <c r="R63" s="475"/>
      <c r="S63" s="475"/>
      <c r="T63" s="448"/>
      <c r="U63" s="493">
        <f t="shared" si="78"/>
        <v>80.400000000000006</v>
      </c>
      <c r="V63" s="469"/>
      <c r="W63" s="35" t="s">
        <v>559</v>
      </c>
    </row>
    <row r="64" spans="1:24">
      <c r="A64" s="10" t="s">
        <v>552</v>
      </c>
      <c r="B64" s="5" t="s">
        <v>553</v>
      </c>
      <c r="C64" s="5">
        <v>-4</v>
      </c>
      <c r="D64" s="37">
        <v>10.46</v>
      </c>
      <c r="E64" s="37">
        <f t="shared" si="0"/>
        <v>-41.84</v>
      </c>
      <c r="F64" s="37"/>
      <c r="G64" s="448"/>
      <c r="H64" s="467">
        <f t="shared" ref="H64:H76" si="79">E64+F64+G64</f>
        <v>-41.84</v>
      </c>
      <c r="I64" s="449"/>
      <c r="J64" s="5" t="s">
        <v>495</v>
      </c>
      <c r="K64" s="432">
        <v>1</v>
      </c>
      <c r="L64" s="484"/>
      <c r="M64" s="492"/>
      <c r="N64" s="448">
        <f t="shared" ref="N64:N76" si="80">IF(K64=1,H64*L64,0)</f>
        <v>0</v>
      </c>
      <c r="O64" s="493"/>
      <c r="P64" s="505"/>
      <c r="Q64" s="448">
        <f>IF(K64=1,H64-(L64*H64),0)</f>
        <v>-41.84</v>
      </c>
      <c r="R64" s="475"/>
      <c r="S64" s="475"/>
      <c r="T64" s="448"/>
      <c r="U64" s="493">
        <f t="shared" si="4"/>
        <v>-41.84</v>
      </c>
      <c r="V64" s="469"/>
      <c r="W64" s="35" t="s">
        <v>554</v>
      </c>
    </row>
    <row r="65" spans="1:23">
      <c r="A65" s="10" t="s">
        <v>555</v>
      </c>
      <c r="B65" s="5" t="s">
        <v>556</v>
      </c>
      <c r="C65" s="5">
        <v>-4</v>
      </c>
      <c r="D65" s="37">
        <v>6.21</v>
      </c>
      <c r="E65" s="37">
        <f t="shared" ref="E65:E68" si="81">C65*D65</f>
        <v>-24.84</v>
      </c>
      <c r="F65" s="37"/>
      <c r="G65" s="448"/>
      <c r="H65" s="467">
        <f t="shared" si="79"/>
        <v>-24.84</v>
      </c>
      <c r="I65" s="5"/>
      <c r="J65" s="5" t="s">
        <v>495</v>
      </c>
      <c r="K65" s="432">
        <v>1</v>
      </c>
      <c r="L65" s="484"/>
      <c r="M65" s="492"/>
      <c r="N65" s="448">
        <f t="shared" si="80"/>
        <v>0</v>
      </c>
      <c r="O65" s="493"/>
      <c r="P65" s="505"/>
      <c r="Q65" s="448">
        <f>IF(K65=1,H65-(L65*H65),0)</f>
        <v>-24.84</v>
      </c>
      <c r="R65" s="475"/>
      <c r="S65" s="475"/>
      <c r="T65" s="448"/>
      <c r="U65" s="493">
        <f t="shared" si="4"/>
        <v>-24.84</v>
      </c>
      <c r="V65" s="469"/>
      <c r="W65" s="35" t="s">
        <v>554</v>
      </c>
    </row>
    <row r="66" spans="1:23">
      <c r="A66" s="10" t="s">
        <v>558</v>
      </c>
      <c r="B66" s="5" t="s">
        <v>557</v>
      </c>
      <c r="C66" s="5">
        <v>-8</v>
      </c>
      <c r="D66" s="37">
        <v>6.7</v>
      </c>
      <c r="E66" s="37">
        <f t="shared" si="81"/>
        <v>-53.6</v>
      </c>
      <c r="F66" s="5"/>
      <c r="G66" s="5"/>
      <c r="H66" s="467">
        <f t="shared" si="79"/>
        <v>-53.6</v>
      </c>
      <c r="I66" s="5"/>
      <c r="J66" s="5" t="s">
        <v>495</v>
      </c>
      <c r="K66" s="432">
        <v>1</v>
      </c>
      <c r="L66" s="484"/>
      <c r="M66" s="492"/>
      <c r="N66" s="448">
        <f t="shared" ref="N66:N73" si="82">IF(K66=1,H66*L66,0)</f>
        <v>0</v>
      </c>
      <c r="O66" s="493"/>
      <c r="P66" s="505"/>
      <c r="Q66" s="448">
        <f t="shared" ref="Q66:Q68" si="83">IF(K66=1,H66-(L66*H66),0)</f>
        <v>-53.6</v>
      </c>
      <c r="R66" s="475"/>
      <c r="S66" s="475"/>
      <c r="T66" s="448"/>
      <c r="U66" s="493">
        <f t="shared" ref="U66:U68" si="84">Q66-T66</f>
        <v>-53.6</v>
      </c>
      <c r="V66" s="469"/>
      <c r="W66" s="35" t="s">
        <v>559</v>
      </c>
    </row>
    <row r="67" spans="1:23">
      <c r="A67" s="10" t="s">
        <v>609</v>
      </c>
      <c r="B67" s="5"/>
      <c r="C67" s="5">
        <v>1</v>
      </c>
      <c r="D67" s="37">
        <f>(E64+E65+E66)*-0.25</f>
        <v>30.07</v>
      </c>
      <c r="E67" s="37">
        <f t="shared" ref="E67" si="85">C67*D67</f>
        <v>30.07</v>
      </c>
      <c r="F67" s="5"/>
      <c r="G67" s="5"/>
      <c r="H67" s="467">
        <f t="shared" ref="H67" si="86">E67+F67+G67</f>
        <v>30.07</v>
      </c>
      <c r="I67" s="5"/>
      <c r="J67" s="5" t="s">
        <v>495</v>
      </c>
      <c r="K67" s="434">
        <v>1</v>
      </c>
      <c r="L67" s="484"/>
      <c r="M67" s="492"/>
      <c r="N67" s="448">
        <f t="shared" ref="N67" si="87">IF(K67=1,H67*L67,0)</f>
        <v>0</v>
      </c>
      <c r="O67" s="493"/>
      <c r="P67" s="505"/>
      <c r="Q67" s="448">
        <f t="shared" ref="Q67" si="88">IF(K67=1,H67-(L67*H67),0)</f>
        <v>30.07</v>
      </c>
      <c r="R67" s="475"/>
      <c r="S67" s="475"/>
      <c r="T67" s="448"/>
      <c r="U67" s="493">
        <f t="shared" ref="U67" si="89">Q67-T67</f>
        <v>30.07</v>
      </c>
      <c r="V67" s="469"/>
      <c r="W67" s="35" t="s">
        <v>559</v>
      </c>
    </row>
    <row r="68" spans="1:23">
      <c r="A68" s="10" t="s">
        <v>599</v>
      </c>
      <c r="B68" s="5"/>
      <c r="C68" s="5">
        <v>2</v>
      </c>
      <c r="D68" s="37">
        <v>38.578600000000002</v>
      </c>
      <c r="E68" s="37">
        <f t="shared" si="81"/>
        <v>77.157200000000003</v>
      </c>
      <c r="F68" s="5">
        <f>0.77+6.17</f>
        <v>6.9399999999999995</v>
      </c>
      <c r="G68" s="5"/>
      <c r="H68" s="467">
        <f t="shared" ref="H68" si="90">E68+F68+G68</f>
        <v>84.097200000000001</v>
      </c>
      <c r="I68" s="5"/>
      <c r="J68" s="5" t="s">
        <v>600</v>
      </c>
      <c r="K68" s="434">
        <v>1</v>
      </c>
      <c r="L68" s="484"/>
      <c r="M68" s="496">
        <v>41648</v>
      </c>
      <c r="N68" s="448">
        <f t="shared" ref="N68" si="91">IF(K68=1,H68*L68,0)</f>
        <v>0</v>
      </c>
      <c r="O68" s="493"/>
      <c r="P68" s="505"/>
      <c r="Q68" s="448">
        <f t="shared" si="83"/>
        <v>84.097200000000001</v>
      </c>
      <c r="R68" s="475">
        <v>41648</v>
      </c>
      <c r="S68" s="475"/>
      <c r="T68" s="448"/>
      <c r="U68" s="493">
        <f t="shared" si="84"/>
        <v>84.097200000000001</v>
      </c>
      <c r="V68" s="469"/>
      <c r="W68" s="35" t="s">
        <v>559</v>
      </c>
    </row>
    <row r="69" spans="1:23">
      <c r="A69" s="10" t="s">
        <v>599</v>
      </c>
      <c r="B69" s="5"/>
      <c r="C69" s="5">
        <v>-1</v>
      </c>
      <c r="D69" s="37">
        <v>38.578600000000002</v>
      </c>
      <c r="E69" s="37">
        <f t="shared" si="0"/>
        <v>-38.578600000000002</v>
      </c>
      <c r="F69" s="5">
        <f>0.77+6.17</f>
        <v>6.9399999999999995</v>
      </c>
      <c r="G69" s="5"/>
      <c r="H69" s="467">
        <f t="shared" si="79"/>
        <v>-31.638600000000004</v>
      </c>
      <c r="I69" s="5"/>
      <c r="J69" s="5" t="s">
        <v>600</v>
      </c>
      <c r="K69" s="432">
        <v>1</v>
      </c>
      <c r="L69" s="484"/>
      <c r="M69" s="496">
        <v>41648</v>
      </c>
      <c r="N69" s="448">
        <f t="shared" si="82"/>
        <v>0</v>
      </c>
      <c r="O69" s="493"/>
      <c r="P69" s="505"/>
      <c r="Q69" s="448">
        <f>IF(K69=1,H69-(L69*H69),0)</f>
        <v>-31.638600000000004</v>
      </c>
      <c r="R69" s="475">
        <v>41648</v>
      </c>
      <c r="S69" s="475"/>
      <c r="T69" s="448"/>
      <c r="U69" s="493">
        <f t="shared" si="4"/>
        <v>-31.638600000000004</v>
      </c>
      <c r="V69" s="469"/>
      <c r="W69" s="35" t="s">
        <v>559</v>
      </c>
    </row>
    <row r="70" spans="1:23">
      <c r="A70" s="10" t="s">
        <v>612</v>
      </c>
      <c r="B70" s="5"/>
      <c r="C70" s="5">
        <v>12</v>
      </c>
      <c r="D70" s="37"/>
      <c r="E70" s="37">
        <f t="shared" ref="E70" si="92">C70*D70</f>
        <v>0</v>
      </c>
      <c r="F70" s="5"/>
      <c r="G70" s="5"/>
      <c r="H70" s="467">
        <f t="shared" ref="H70:H72" si="93">E70+F70+G70</f>
        <v>0</v>
      </c>
      <c r="I70" s="5"/>
      <c r="J70" s="5" t="s">
        <v>611</v>
      </c>
      <c r="K70" s="434"/>
      <c r="L70" s="484"/>
      <c r="M70" s="496"/>
      <c r="N70" s="448"/>
      <c r="O70" s="493"/>
      <c r="P70" s="505"/>
      <c r="Q70" s="448"/>
      <c r="R70" s="475"/>
      <c r="S70" s="475"/>
      <c r="T70" s="448"/>
      <c r="U70" s="493"/>
      <c r="V70" s="469"/>
      <c r="W70" s="35"/>
    </row>
    <row r="71" spans="1:23">
      <c r="A71" s="10" t="s">
        <v>613</v>
      </c>
      <c r="B71" s="5"/>
      <c r="C71" s="5">
        <v>1</v>
      </c>
      <c r="D71" s="37">
        <v>9</v>
      </c>
      <c r="E71" s="37">
        <f t="shared" si="0"/>
        <v>9</v>
      </c>
      <c r="F71" s="5"/>
      <c r="G71" s="5"/>
      <c r="H71" s="467">
        <f t="shared" si="93"/>
        <v>9</v>
      </c>
      <c r="I71" s="5"/>
      <c r="J71" s="5" t="s">
        <v>614</v>
      </c>
      <c r="K71" s="434"/>
      <c r="L71" s="484"/>
      <c r="M71" s="496"/>
      <c r="N71" s="448"/>
      <c r="O71" s="493"/>
      <c r="P71" s="505"/>
      <c r="Q71" s="448"/>
      <c r="R71" s="475"/>
      <c r="S71" s="475"/>
      <c r="T71" s="448"/>
      <c r="U71" s="493"/>
      <c r="V71" s="469"/>
      <c r="W71" s="35"/>
    </row>
    <row r="72" spans="1:23">
      <c r="A72" s="10" t="s">
        <v>475</v>
      </c>
      <c r="B72" s="5">
        <v>3137</v>
      </c>
      <c r="C72" s="450">
        <v>1</v>
      </c>
      <c r="D72" s="37">
        <v>13</v>
      </c>
      <c r="E72" s="37">
        <f t="shared" si="0"/>
        <v>13</v>
      </c>
      <c r="F72" s="37"/>
      <c r="G72" s="448"/>
      <c r="H72" s="467">
        <f t="shared" si="93"/>
        <v>13</v>
      </c>
      <c r="I72" s="452">
        <v>146270</v>
      </c>
      <c r="J72" s="5" t="s">
        <v>499</v>
      </c>
      <c r="K72" s="517">
        <v>1</v>
      </c>
      <c r="L72" s="484">
        <v>1</v>
      </c>
      <c r="M72" s="494">
        <v>41625</v>
      </c>
      <c r="N72" s="448">
        <f t="shared" ref="N72:N73" si="94">IF(K72=1,H72*L72,0)</f>
        <v>13</v>
      </c>
      <c r="O72" s="493"/>
      <c r="P72" s="505"/>
      <c r="Q72" s="448">
        <f>IF(K72=1,H72-(L72*H72),0)</f>
        <v>0</v>
      </c>
      <c r="R72" s="475">
        <v>41648</v>
      </c>
      <c r="S72" s="475"/>
      <c r="T72" s="448"/>
      <c r="U72" s="493">
        <f t="shared" ref="U72" si="95">Q72-T72</f>
        <v>0</v>
      </c>
      <c r="V72" s="469"/>
      <c r="W72" s="35" t="s">
        <v>498</v>
      </c>
    </row>
    <row r="73" spans="1:23">
      <c r="A73" s="10" t="s">
        <v>631</v>
      </c>
      <c r="B73" s="5">
        <v>3955</v>
      </c>
      <c r="C73" s="450">
        <v>1</v>
      </c>
      <c r="D73" s="37">
        <v>18</v>
      </c>
      <c r="E73" s="37">
        <f t="shared" ref="E73" si="96">C73*D73</f>
        <v>18</v>
      </c>
      <c r="F73" s="37"/>
      <c r="G73" s="448"/>
      <c r="H73" s="467">
        <f t="shared" si="79"/>
        <v>18</v>
      </c>
      <c r="I73" s="452"/>
      <c r="J73" s="5" t="s">
        <v>499</v>
      </c>
      <c r="K73" s="434"/>
      <c r="L73" s="484"/>
      <c r="M73" s="494"/>
      <c r="N73" s="448">
        <f t="shared" si="94"/>
        <v>0</v>
      </c>
      <c r="O73" s="493"/>
      <c r="P73" s="505"/>
      <c r="Q73" s="448">
        <f>IF(K73=1,H73-(L73*H73),0)</f>
        <v>0</v>
      </c>
      <c r="R73" s="475"/>
      <c r="S73" s="475"/>
      <c r="T73" s="448"/>
      <c r="U73" s="493">
        <f t="shared" ref="U73" si="97">Q73-T73</f>
        <v>0</v>
      </c>
      <c r="V73" s="469"/>
      <c r="W73" s="35" t="s">
        <v>632</v>
      </c>
    </row>
    <row r="74" spans="1:23">
      <c r="A74" s="457" t="s">
        <v>627</v>
      </c>
      <c r="B74" s="479"/>
      <c r="C74" s="480"/>
      <c r="D74" s="471"/>
      <c r="E74" s="471"/>
      <c r="F74" s="471"/>
      <c r="G74" s="472"/>
      <c r="H74" s="472"/>
      <c r="I74" s="473"/>
      <c r="J74" s="61"/>
      <c r="K74" s="516"/>
      <c r="L74" s="516"/>
      <c r="M74" s="488"/>
      <c r="N74" s="472"/>
      <c r="O74" s="497"/>
      <c r="P74" s="504"/>
      <c r="Q74" s="472"/>
      <c r="R74" s="474"/>
      <c r="S74" s="474"/>
      <c r="T74" s="472"/>
      <c r="U74" s="497"/>
      <c r="V74" s="469"/>
    </row>
    <row r="75" spans="1:23">
      <c r="A75" s="10" t="s">
        <v>628</v>
      </c>
      <c r="B75" s="5"/>
      <c r="C75" s="5">
        <v>28</v>
      </c>
      <c r="D75" s="37"/>
      <c r="E75" s="37">
        <f t="shared" ref="E75" si="98">C75*D75</f>
        <v>0</v>
      </c>
      <c r="F75" s="5"/>
      <c r="G75" s="5"/>
      <c r="H75" s="467">
        <f t="shared" ref="H75" si="99">E75+F75+G75</f>
        <v>0</v>
      </c>
      <c r="I75" s="5"/>
      <c r="J75" s="5"/>
      <c r="K75" s="515"/>
      <c r="L75" s="484"/>
      <c r="M75" s="496"/>
      <c r="N75" s="448"/>
      <c r="O75" s="493"/>
      <c r="P75" s="505"/>
      <c r="Q75" s="448"/>
      <c r="R75" s="475"/>
      <c r="S75" s="475"/>
      <c r="T75" s="448"/>
      <c r="U75" s="493"/>
      <c r="V75" s="469"/>
      <c r="W75" s="35"/>
    </row>
    <row r="76" spans="1:23" ht="15.75" thickBot="1">
      <c r="A76" s="5"/>
      <c r="B76" s="5"/>
      <c r="C76" s="5"/>
      <c r="D76" s="37"/>
      <c r="E76" s="37">
        <f t="shared" si="0"/>
        <v>0</v>
      </c>
      <c r="F76" s="5"/>
      <c r="G76" s="5"/>
      <c r="H76" s="467">
        <f t="shared" si="79"/>
        <v>0</v>
      </c>
      <c r="I76" s="5"/>
      <c r="J76" s="5"/>
      <c r="K76" s="432"/>
      <c r="L76" s="484"/>
      <c r="M76" s="498"/>
      <c r="N76" s="499">
        <f t="shared" si="80"/>
        <v>0</v>
      </c>
      <c r="O76" s="500"/>
      <c r="P76" s="507"/>
      <c r="Q76" s="499">
        <f>IF(K76=1,H76-(L76*H76),0)</f>
        <v>0</v>
      </c>
      <c r="R76" s="508"/>
      <c r="S76" s="508"/>
      <c r="T76" s="499"/>
      <c r="U76" s="500">
        <f t="shared" si="4"/>
        <v>0</v>
      </c>
      <c r="V76" s="469"/>
      <c r="W76" s="35"/>
    </row>
    <row r="77" spans="1:23">
      <c r="A77" s="445" t="s">
        <v>587</v>
      </c>
      <c r="B77" s="334"/>
      <c r="C77" s="334"/>
      <c r="D77" s="459"/>
      <c r="E77" s="460">
        <f t="shared" ref="E77:H77" si="100">SUM(E5:E76)</f>
        <v>2682.6358000000005</v>
      </c>
      <c r="F77" s="460">
        <f t="shared" si="100"/>
        <v>131.91192872117401</v>
      </c>
      <c r="G77" s="460">
        <f t="shared" si="100"/>
        <v>189.67</v>
      </c>
      <c r="H77" s="460">
        <f t="shared" si="100"/>
        <v>3004.2177287211744</v>
      </c>
      <c r="I77" s="334"/>
      <c r="J77" s="334"/>
      <c r="K77" s="334"/>
      <c r="L77" s="461"/>
      <c r="M77" s="461"/>
      <c r="N77" s="460">
        <f>SUM(N5:N76)</f>
        <v>1217.71</v>
      </c>
      <c r="O77" s="460"/>
      <c r="P77" s="334"/>
      <c r="Q77" s="460">
        <f>SUM(Q5:Q76)</f>
        <v>765.10719999999992</v>
      </c>
      <c r="R77" s="334"/>
      <c r="S77" s="334"/>
      <c r="T77" s="460">
        <f>SUM(T5:T76)</f>
        <v>116.16000000000001</v>
      </c>
      <c r="U77" s="460">
        <f>SUM(U5:U76)</f>
        <v>648.94720000000007</v>
      </c>
      <c r="V77" s="460">
        <f>N77+Q77</f>
        <v>1982.8172</v>
      </c>
    </row>
    <row r="78" spans="1:23">
      <c r="Q78" s="559"/>
      <c r="R78" s="559"/>
      <c r="S78" s="559"/>
      <c r="T78" s="559"/>
      <c r="W78" s="35"/>
    </row>
    <row r="81" spans="1:15">
      <c r="N81" s="303"/>
      <c r="O81" s="303"/>
    </row>
    <row r="83" spans="1:15">
      <c r="A83" t="s">
        <v>626</v>
      </c>
    </row>
  </sheetData>
  <mergeCells count="4">
    <mergeCell ref="E2:H2"/>
    <mergeCell ref="Q78:T78"/>
    <mergeCell ref="P2:U2"/>
    <mergeCell ref="M2:O2"/>
  </mergeCells>
  <hyperlinks>
    <hyperlink ref="W9" r:id="rId1"/>
    <hyperlink ref="W15" r:id="rId2"/>
    <hyperlink ref="W16" r:id="rId3"/>
    <hyperlink ref="W17" r:id="rId4"/>
    <hyperlink ref="W10" r:id="rId5"/>
    <hyperlink ref="W8" r:id="rId6"/>
    <hyperlink ref="W11" r:id="rId7"/>
    <hyperlink ref="W12" r:id="rId8"/>
    <hyperlink ref="W13" r:id="rId9"/>
    <hyperlink ref="W22" r:id="rId10"/>
    <hyperlink ref="W18" r:id="rId11" display="http://www.homedepot.com/p/Lithonia-Lighting-4-ft-Flush-Mount-Outdoor-Gray-LED-Wet-Light-XWLED4-120/203526371"/>
    <hyperlink ref="W55" r:id="rId12"/>
    <hyperlink ref="W57" r:id="rId13" location="toggle-switch-guards/=q4bwj5" display="http://www.mcmaster.com/ - toggle-switch-guards/=q4bwj5"/>
    <hyperlink ref="W50" r:id="rId14"/>
    <hyperlink ref="W64" r:id="rId15" location="catalog/119/1339/=q4loeu" display="http://www.mcmaster.com/ - catalog/119/1339/=q4loeu"/>
    <hyperlink ref="W65" r:id="rId16" location="catalog/119/1339/=q4loeu" display="http://www.mcmaster.com/ - catalog/119/1339/=q4loeu"/>
    <hyperlink ref="W69" r:id="rId17" location="folding-handles/=q4lt69" display="http://www.mcmaster.com/ - folding-handles/=q4lt69"/>
    <hyperlink ref="W31" r:id="rId18" location="gas-springs/=q4m0w6"/>
    <hyperlink ref="W32" r:id="rId19" location="standard-air-cylinders/=q4m2sa" display="http://www.mcmaster.com/ - standard-air-cylinders/=q4m2sa"/>
    <hyperlink ref="W33" r:id="rId20" location="standard-air-cylinders/=q4maoy" display="http://www.mcmaster.com/ - standard-air-cylinders/=q4maoy"/>
    <hyperlink ref="W34" r:id="rId21" location="standard-air-cylinders/=q4maoy" display="http://www.mcmaster.com/ - standard-air-cylinders/=q4maoy"/>
    <hyperlink ref="X34" r:id="rId22" location="cadinlnord/6498k43/=q4mcbh" display="http://www.mcmaster.com/ - cadinlnord/6498k43/=q4mcbh"/>
    <hyperlink ref="W56" r:id="rId23"/>
    <hyperlink ref="X57" r:id="rId24"/>
    <hyperlink ref="W66" r:id="rId25" location="folding-handles/=q4lt69" display="http://www.mcmaster.com/ - folding-handles/=q4lt69"/>
    <hyperlink ref="W14" r:id="rId26"/>
    <hyperlink ref="W61" r:id="rId27" location="catalog/119/1339/=q4loeu"/>
    <hyperlink ref="W62" r:id="rId28" location="catalog/119/1339/=q4loeu" display="http://www.mcmaster.com/ - catalog/119/1339/=q4loeu"/>
    <hyperlink ref="W63" r:id="rId29" location="folding-handles/=q4lt69" display="http://www.mcmaster.com/ - folding-handles/=q4lt69"/>
    <hyperlink ref="W68" r:id="rId30" location="folding-handles/=q4lt69" display="http://www.mcmaster.com/ - folding-handles/=q4lt69"/>
    <hyperlink ref="W44" r:id="rId31" location="folding-handles/=q4lt69" display="http://www.mcmaster.com/ - folding-handles/=q4lt69"/>
    <hyperlink ref="W67" r:id="rId32" location="folding-handles/=q4lt69" display="http://www.mcmaster.com/ - folding-handles/=q4lt69"/>
    <hyperlink ref="W41" r:id="rId33" location="folding-handles/=q4lt69" display="http://www.mcmaster.com/ - folding-handles/=q4lt69"/>
    <hyperlink ref="W43" r:id="rId34" location="folding-handles/=q4lt69" display="http://www.mcmaster.com/ - folding-handles/=q4lt69"/>
    <hyperlink ref="W39" r:id="rId35" location="folding-handles/=q4lt69" display="http://www.mcmaster.com/ - folding-handles/=q4lt69"/>
    <hyperlink ref="W19" r:id="rId36"/>
    <hyperlink ref="W40" r:id="rId37" location="folding-handles/=q4lt69" display="http://www.mcmaster.com/ - folding-handles/=q4lt69"/>
    <hyperlink ref="W42" r:id="rId38" location="folding-handles/=q4lt69" display="http://www.mcmaster.com/ - folding-handles/=q4lt69"/>
    <hyperlink ref="W21" r:id="rId39"/>
    <hyperlink ref="W20" r:id="rId40"/>
    <hyperlink ref="W72" r:id="rId41"/>
  </hyperlinks>
  <pageMargins left="0.7" right="0.7" top="0.75" bottom="0.75" header="0.3" footer="0.3"/>
  <pageSetup scale="47" orientation="landscape"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Power  Control Strip Port List</vt:lpstr>
      <vt:lpstr>Cable Configuration</vt:lpstr>
      <vt:lpstr>P&amp;ID</vt:lpstr>
      <vt:lpstr>Sheet1</vt:lpstr>
      <vt:lpstr>Sheet2</vt:lpstr>
      <vt:lpstr>P&amp;IDcopy</vt:lpstr>
      <vt:lpstr>P&amp;IDcopy (2)</vt:lpstr>
      <vt:lpstr>Legend</vt:lpstr>
      <vt:lpstr>Sheet6</vt:lpstr>
      <vt:lpstr>'P&amp;IDcopy (2)'!Print_Area</vt:lpstr>
      <vt:lpstr>'Power  Control Strip Port List'!Print_Area</vt:lpstr>
      <vt:lpstr>Sheet6!Print_Area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</dc:creator>
  <cp:lastModifiedBy>Bailey</cp:lastModifiedBy>
  <cp:lastPrinted>2014-01-10T03:41:07Z</cp:lastPrinted>
  <dcterms:created xsi:type="dcterms:W3CDTF">2013-08-25T20:18:20Z</dcterms:created>
  <dcterms:modified xsi:type="dcterms:W3CDTF">2014-01-20T14:48:25Z</dcterms:modified>
</cp:coreProperties>
</file>